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e597a934e3e9f4/Documenten/scouts/"/>
    </mc:Choice>
  </mc:AlternateContent>
  <xr:revisionPtr revIDLastSave="0" documentId="8_{C5F98A7E-92B7-4FBD-8136-5C194A6538B7}" xr6:coauthVersionLast="47" xr6:coauthVersionMax="47" xr10:uidLastSave="{00000000-0000-0000-0000-000000000000}"/>
  <bookViews>
    <workbookView xWindow="-110" yWindow="-110" windowWidth="19420" windowHeight="10420" xr2:uid="{1748ADC8-05CC-4A0F-B322-74C9036FB59A}"/>
  </bookViews>
  <sheets>
    <sheet name="Materiaallijst" sheetId="1" r:id="rId1"/>
    <sheet name="Patrouillekoffer inhoud" sheetId="2" r:id="rId2"/>
    <sheet name="Fouragekoffer inhoud" sheetId="3" r:id="rId3"/>
    <sheet name="Speelset inhoud" sheetId="4" r:id="rId4"/>
    <sheet name="Tenten" sheetId="5" r:id="rId5"/>
  </sheets>
  <definedNames>
    <definedName name="Aantal_Fouragekoffers">Materiaallijst!$G$12</definedName>
    <definedName name="Aantal_Patrouillekoffers">Materiaallijst!$G$11</definedName>
    <definedName name="Aardappelmesje">'Patrouillekoffer inhoud'!$C$17</definedName>
    <definedName name="Aardappelmesje_f">'Fouragekoffer inhoud'!$C$8</definedName>
    <definedName name="Afneemhaken">'Patrouillekoffer inhoud'!$C$13</definedName>
    <definedName name="Afwasbadje">'Patrouillekoffer inhoud'!$C$34</definedName>
    <definedName name="Alpino">Materiaallijst!$C$11</definedName>
    <definedName name="Bijl">'Patrouillekoffer inhoud'!$C$38</definedName>
    <definedName name="Blikopener">'Patrouillekoffer inhoud'!$C$15</definedName>
    <definedName name="Blikopener_f">'Fouragekoffer inhoud'!$C$6</definedName>
    <definedName name="Bord">'Patrouillekoffer inhoud'!$C$11</definedName>
    <definedName name="Braadslee_medium">'Patrouillekoffer inhoud'!$C$31</definedName>
    <definedName name="Braadslee_medium_f">'Fouragekoffer inhoud'!$C$34</definedName>
    <definedName name="Braadslee_xl_f">'Fouragekoffer inhoud'!$C$35</definedName>
    <definedName name="Broodmes_f">'Fouragekoffer inhoud'!$C$23</definedName>
    <definedName name="Dunschiller">'Patrouillekoffer inhoud'!$C$16</definedName>
    <definedName name="Dunschiller_f">'Fouragekoffer inhoud'!$C$7</definedName>
    <definedName name="Handschoenen">'Patrouillekoffer inhoud'!$C$14</definedName>
    <definedName name="Handschoenen_f">'Fouragekoffer inhoud'!$C$30</definedName>
    <definedName name="Houten_lepel">'Patrouillekoffer inhoud'!$C$18</definedName>
    <definedName name="Houten_Lepel_f">'Fouragekoffer inhoud'!$C$9</definedName>
    <definedName name="Ijsschep_f">'Fouragekoffer inhoud'!$C$17</definedName>
    <definedName name="Kan">'Patrouillekoffer inhoud'!$C$12</definedName>
    <definedName name="Kan_f">'Fouragekoffer inhoud'!$C$26</definedName>
    <definedName name="Keukenmes_f">'Fouragekoffer inhoud'!$C$25</definedName>
    <definedName name="Keukenmes_xl_f">'Fouragekoffer inhoud'!$C$24</definedName>
    <definedName name="Keukenschaar">'Patrouillekoffer inhoud'!$C$26</definedName>
    <definedName name="Keukenschaar_f">'Fouragekoffer inhoud'!$C$19</definedName>
    <definedName name="Klopper">'Patrouillekoffer inhoud'!$C$19</definedName>
    <definedName name="Klopper_f">'Fouragekoffer inhoud'!$C$10</definedName>
    <definedName name="Koffiefilter_f">'Fouragekoffer inhoud'!$C$28</definedName>
    <definedName name="Kurkentrekker_f">'Fouragekoffer inhoud'!$C$20</definedName>
    <definedName name="Lepel">'Patrouillekoffer inhoud'!$C$10</definedName>
    <definedName name="Lookpers_f">'Fouragekoffer inhoud'!$C$18</definedName>
    <definedName name="Luifel">Materiaallijst!$C$12</definedName>
    <definedName name="Maatbeker_f">'Fouragekoffer inhoud'!$C$27</definedName>
    <definedName name="Mes">'Patrouillekoffer inhoud'!$C$9</definedName>
    <definedName name="Pan">'Patrouillekoffer inhoud'!$C$30</definedName>
    <definedName name="Pan_f">'Fouragekoffer inhoud'!$C$33</definedName>
    <definedName name="Piketten_Alpino">Tenten!$B$3</definedName>
    <definedName name="Piketten_Luifel">Tenten!$B$8</definedName>
    <definedName name="Piketten_Saunatent">Tenten!$B$26</definedName>
    <definedName name="Piketten_Senior">Tenten!$B$22</definedName>
    <definedName name="Piketten_Shelter">Tenten!$B$18</definedName>
    <definedName name="Piketten_XL">Tenten!$B$13</definedName>
    <definedName name="Plateau_f">'Fouragekoffer inhoud'!$C$29</definedName>
    <definedName name="Pollepel">'Patrouillekoffer inhoud'!$C$27</definedName>
    <definedName name="Pollepel_f">'Fouragekoffer inhoud'!$C$21</definedName>
    <definedName name="Pot_medium">'Patrouillekoffer inhoud'!$C$32</definedName>
    <definedName name="Pot_medium_f">'Fouragekoffer inhoud'!$C$36</definedName>
    <definedName name="Pot_small">'Patrouillekoffer inhoud'!$C$33</definedName>
    <definedName name="Pot_small_f">'Fouragekoffer inhoud'!$C$37</definedName>
    <definedName name="Pot_xl_f">'Fouragekoffer inhoud'!$C$38</definedName>
    <definedName name="Priemen_Alpino">Tenten!$B$4</definedName>
    <definedName name="Priemen_Luifel">Tenten!$B$9</definedName>
    <definedName name="Priemen_XL">Tenten!$B$14</definedName>
    <definedName name="Saunatent">Materiaallijst!$C$17</definedName>
    <definedName name="Schuimspaan">'Patrouillekoffer inhoud'!$C$28</definedName>
    <definedName name="Schuimspaan_f">'Fouragekoffer inhoud'!$C$22</definedName>
    <definedName name="Senior">Materiaallijst!$C$14</definedName>
    <definedName name="Shelter">Materiaallijst!$C$18</definedName>
    <definedName name="Snijplank_f">'Fouragekoffer inhoud'!$C$12</definedName>
    <definedName name="Snijplank_klein">'Patrouillekoffer inhoud'!$C$21</definedName>
    <definedName name="Snijplank_medium">'Patrouillekoffer inhoud'!$C$22</definedName>
    <definedName name="Snijplank_Medium_f">'Fouragekoffer inhoud'!$C$12</definedName>
    <definedName name="Snijplank_xl_f">'Fouragekoffer inhoud'!$C$13</definedName>
    <definedName name="Spaghettischep">'Patrouillekoffer inhoud'!$C$25</definedName>
    <definedName name="Spaghettischep_f">'Fouragekoffer inhoud'!$C$16</definedName>
    <definedName name="Spatel">'Patrouillekoffer inhoud'!$C$24</definedName>
    <definedName name="Spatel_f">'Fouragekoffer inhoud'!$C$15</definedName>
    <definedName name="Stomper_f">'Fouragekoffer inhoud'!$C$14</definedName>
    <definedName name="Stomper_medium">'Patrouillekoffer inhoud'!$C$23</definedName>
    <definedName name="Vergiet_f">'Fouragekoffer inhoud'!$C$32</definedName>
    <definedName name="Vergiet_medium">'Patrouillekoffer inhoud'!$C$29</definedName>
    <definedName name="Vleesvork">'Patrouillekoffer inhoud'!$C$20</definedName>
    <definedName name="Vleesvork_f">'Fouragekoffer inhoud'!$C$11</definedName>
    <definedName name="Vork">'Patrouillekoffer inhoud'!$C$8</definedName>
    <definedName name="Vork_P">'Patrouillekoffer inhoud'!$C$8</definedName>
    <definedName name="Wasbad_f">'Fouragekoffer inhoud'!$C$31</definedName>
    <definedName name="XL">Materiaallijst!$C$13</definedName>
    <definedName name="Zaag_klein">'Patrouillekoffer inhoud'!$C$39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" i="1" l="1"/>
  <c r="H89" i="1"/>
  <c r="F110" i="1"/>
  <c r="F109" i="1"/>
  <c r="H37" i="1" l="1"/>
  <c r="H83" i="1"/>
  <c r="H88" i="1"/>
  <c r="H87" i="1"/>
  <c r="H94" i="1"/>
  <c r="H93" i="1"/>
  <c r="H92" i="1"/>
  <c r="H90" i="1"/>
  <c r="H82" i="1"/>
  <c r="H80" i="1"/>
  <c r="H78" i="1"/>
  <c r="H77" i="1"/>
  <c r="H76" i="1"/>
  <c r="H74" i="1"/>
  <c r="H72" i="1"/>
  <c r="H71" i="1"/>
  <c r="H70" i="1"/>
  <c r="H67" i="1"/>
  <c r="H66" i="1"/>
  <c r="H65" i="1"/>
  <c r="H64" i="1"/>
  <c r="H62" i="1"/>
  <c r="H61" i="1"/>
  <c r="H60" i="1"/>
  <c r="H59" i="1"/>
  <c r="H58" i="1"/>
  <c r="H56" i="1"/>
  <c r="H55" i="1"/>
  <c r="H54" i="1"/>
  <c r="H53" i="1"/>
  <c r="H27" i="1"/>
  <c r="H25" i="1"/>
</calcChain>
</file>

<file path=xl/sharedStrings.xml><?xml version="1.0" encoding="utf-8"?>
<sst xmlns="http://schemas.openxmlformats.org/spreadsheetml/2006/main" count="368" uniqueCount="218">
  <si>
    <t>Patrouillekoffer</t>
  </si>
  <si>
    <t>Keukenmateriaal</t>
  </si>
  <si>
    <t>Aantal</t>
  </si>
  <si>
    <t>Vork</t>
  </si>
  <si>
    <t>Mes</t>
  </si>
  <si>
    <t>Lepel</t>
  </si>
  <si>
    <t>Blikopener</t>
  </si>
  <si>
    <t>Dunschiller</t>
  </si>
  <si>
    <t>Aardappelmesje</t>
  </si>
  <si>
    <t>Houten lepel</t>
  </si>
  <si>
    <t>Snijplank</t>
  </si>
  <si>
    <t>klein</t>
  </si>
  <si>
    <t>medium</t>
  </si>
  <si>
    <t>Spatel</t>
  </si>
  <si>
    <t>Spaghettischep</t>
  </si>
  <si>
    <t>Keukenschaar</t>
  </si>
  <si>
    <t>Schuimspaan</t>
  </si>
  <si>
    <t>Bord</t>
  </si>
  <si>
    <t>Klopper</t>
  </si>
  <si>
    <t>Vleesvork</t>
  </si>
  <si>
    <t>Kan</t>
  </si>
  <si>
    <t>Maatbeker</t>
  </si>
  <si>
    <t>Pan</t>
  </si>
  <si>
    <t>Braadslee</t>
  </si>
  <si>
    <t>Pot</t>
  </si>
  <si>
    <t>Vergiet</t>
  </si>
  <si>
    <t>Afneemhaken</t>
  </si>
  <si>
    <t>Handschoenen</t>
  </si>
  <si>
    <t>paar</t>
  </si>
  <si>
    <t>Afwasbadje</t>
  </si>
  <si>
    <t>Pioniergerei</t>
  </si>
  <si>
    <t>Bijl</t>
  </si>
  <si>
    <t>Zaag</t>
  </si>
  <si>
    <t>Bijvulbaar</t>
  </si>
  <si>
    <t>Afwassponsjes</t>
  </si>
  <si>
    <t>Schuurspons</t>
  </si>
  <si>
    <t>Lucifers</t>
  </si>
  <si>
    <t>doosje</t>
  </si>
  <si>
    <t>Afwasmiddel</t>
  </si>
  <si>
    <t>fles</t>
  </si>
  <si>
    <t>Bruine zeep</t>
  </si>
  <si>
    <t>Patrouillekoffer nummer:</t>
  </si>
  <si>
    <t xml:space="preserve"> </t>
  </si>
  <si>
    <t>Materiaalaanvraag 15de BP</t>
  </si>
  <si>
    <t>Tak:</t>
  </si>
  <si>
    <t>Naam:</t>
  </si>
  <si>
    <t>Van:</t>
  </si>
  <si>
    <t>Tot:</t>
  </si>
  <si>
    <t>Ophalen:</t>
  </si>
  <si>
    <t>Terugbrengen:</t>
  </si>
  <si>
    <t>Aanvragen via:
demateriaalmeesters@scoutingwommelgem.be</t>
  </si>
  <si>
    <t>Tenten</t>
  </si>
  <si>
    <t>Gevr.</t>
  </si>
  <si>
    <t xml:space="preserve">Alpino </t>
  </si>
  <si>
    <t xml:space="preserve">Luifel </t>
  </si>
  <si>
    <t>XL</t>
  </si>
  <si>
    <t xml:space="preserve">Seniors </t>
  </si>
  <si>
    <t>Laddertent</t>
  </si>
  <si>
    <t>speeltent</t>
  </si>
  <si>
    <t>Saunatent</t>
  </si>
  <si>
    <t xml:space="preserve">Shelter </t>
  </si>
  <si>
    <t>Trekshelter</t>
  </si>
  <si>
    <t>Tims Tipi</t>
  </si>
  <si>
    <t>Legertent</t>
  </si>
  <si>
    <t>Zeilen</t>
  </si>
  <si>
    <t>Leden</t>
  </si>
  <si>
    <t>Grond (bruin)</t>
  </si>
  <si>
    <t>Grond (groen)</t>
  </si>
  <si>
    <t>Hudo</t>
  </si>
  <si>
    <t>Washoek</t>
  </si>
  <si>
    <t>Speelzeil</t>
  </si>
  <si>
    <t>Dekzeil</t>
  </si>
  <si>
    <t>Wij zorgen voor het juiste aantal</t>
  </si>
  <si>
    <t>xl</t>
  </si>
  <si>
    <t>Stomper</t>
  </si>
  <si>
    <t>ijsschep</t>
  </si>
  <si>
    <t>lookpers</t>
  </si>
  <si>
    <t>Eisnijder</t>
  </si>
  <si>
    <t>Rasp</t>
  </si>
  <si>
    <t>Kurkentrekker</t>
  </si>
  <si>
    <t>pollepel</t>
  </si>
  <si>
    <t>broodmes</t>
  </si>
  <si>
    <t>keukenmes</t>
  </si>
  <si>
    <t>Bestekbak</t>
  </si>
  <si>
    <t>Beker</t>
  </si>
  <si>
    <t>koffiefilter</t>
  </si>
  <si>
    <t>schuimspaan</t>
  </si>
  <si>
    <t xml:space="preserve">keukenmes </t>
  </si>
  <si>
    <t>Pioniersgerei</t>
  </si>
  <si>
    <t>*</t>
  </si>
  <si>
    <t>Kliefbijl</t>
  </si>
  <si>
    <t>Emmer</t>
  </si>
  <si>
    <t>Zwemvesten</t>
  </si>
  <si>
    <t>Stafkaarten</t>
  </si>
  <si>
    <t>Regio:</t>
  </si>
  <si>
    <t>Ton</t>
  </si>
  <si>
    <t>Vuur</t>
  </si>
  <si>
    <t>Vuurrooster</t>
  </si>
  <si>
    <t>Rolluik</t>
  </si>
  <si>
    <t>Vuurschaal</t>
  </si>
  <si>
    <t>Stoof</t>
  </si>
  <si>
    <t>BBQ</t>
  </si>
  <si>
    <t>Elektrisch</t>
  </si>
  <si>
    <t>Haspel</t>
  </si>
  <si>
    <t>Kabel klein vermogen</t>
  </si>
  <si>
    <t>Kabel groot vermogen</t>
  </si>
  <si>
    <t>Verdeelstekker</t>
  </si>
  <si>
    <t>CEE stekker</t>
  </si>
  <si>
    <t>Kleurenspots</t>
  </si>
  <si>
    <t>Spot</t>
  </si>
  <si>
    <t>Omvormer</t>
  </si>
  <si>
    <t>Lampslinger</t>
  </si>
  <si>
    <t>Gas</t>
  </si>
  <si>
    <t>Gasbekken</t>
  </si>
  <si>
    <t>Gasflessen</t>
  </si>
  <si>
    <t>Gasbraadslee</t>
  </si>
  <si>
    <t>Boiler</t>
  </si>
  <si>
    <t>Heteluchtkanon</t>
  </si>
  <si>
    <t>Paella brander</t>
  </si>
  <si>
    <t>Koffers</t>
  </si>
  <si>
    <t xml:space="preserve">Patrouille </t>
  </si>
  <si>
    <t>Fourage</t>
  </si>
  <si>
    <t>gevr.</t>
  </si>
  <si>
    <t>Koord en Kabel</t>
  </si>
  <si>
    <t>Commandokoord</t>
  </si>
  <si>
    <t>Oranje koord</t>
  </si>
  <si>
    <t>Valnet(groen)</t>
  </si>
  <si>
    <t>Spinnenweb</t>
  </si>
  <si>
    <t>Totemisatie</t>
  </si>
  <si>
    <t>Totemisatie koffer</t>
  </si>
  <si>
    <t>Totemkaft</t>
  </si>
  <si>
    <t>Vlaggen</t>
  </si>
  <si>
    <t>Rood-zwart</t>
  </si>
  <si>
    <t>Belgische</t>
  </si>
  <si>
    <t>Speelgoed</t>
  </si>
  <si>
    <t>Net</t>
  </si>
  <si>
    <t>Kubb</t>
  </si>
  <si>
    <t>Kegels</t>
  </si>
  <si>
    <t>Vis-eendjes</t>
  </si>
  <si>
    <t>Speelset*</t>
  </si>
  <si>
    <t>Brandcards</t>
  </si>
  <si>
    <t xml:space="preserve">Haag </t>
  </si>
  <si>
    <t xml:space="preserve">Plooitogen </t>
  </si>
  <si>
    <t xml:space="preserve">Podium (3X2) </t>
  </si>
  <si>
    <t>Takbordjes</t>
  </si>
  <si>
    <t>Allerlei</t>
  </si>
  <si>
    <t>Circustent</t>
  </si>
  <si>
    <t>Verhuur</t>
  </si>
  <si>
    <t>Opmerkingen:</t>
  </si>
  <si>
    <t>plateau</t>
  </si>
  <si>
    <t>Wasbad</t>
  </si>
  <si>
    <t>small</t>
  </si>
  <si>
    <t>Fouragekoffer</t>
  </si>
  <si>
    <t>Pak</t>
  </si>
  <si>
    <t>Zie inhoud voor meer info</t>
  </si>
  <si>
    <t>*Zie inhoud voor meer info</t>
  </si>
  <si>
    <t>*zit in patrouille/fourage koffer</t>
  </si>
  <si>
    <t>Pollepel</t>
  </si>
  <si>
    <t>(paar)</t>
  </si>
  <si>
    <t xml:space="preserve">Aanvinken indien nodig  </t>
  </si>
  <si>
    <t>Speelset</t>
  </si>
  <si>
    <t>Voetbal</t>
  </si>
  <si>
    <t>Volleybal</t>
  </si>
  <si>
    <t>Rugbybal</t>
  </si>
  <si>
    <t>Tennisbal</t>
  </si>
  <si>
    <t>Tennisracket</t>
  </si>
  <si>
    <t>Basebal bat</t>
  </si>
  <si>
    <t>Frisbee</t>
  </si>
  <si>
    <t>Speelmateriaal</t>
  </si>
  <si>
    <t>Bijl (klein)</t>
  </si>
  <si>
    <t>Zaag (klein)</t>
  </si>
  <si>
    <t>Zaag (groot)</t>
  </si>
  <si>
    <t>Grondboor(smal)</t>
  </si>
  <si>
    <t>Grondboor(breed)</t>
  </si>
  <si>
    <t>Houweel</t>
  </si>
  <si>
    <t>Plooischup</t>
  </si>
  <si>
    <t>Spade</t>
  </si>
  <si>
    <t>Troffel</t>
  </si>
  <si>
    <t>Hamer</t>
  </si>
  <si>
    <t>Tonhamer</t>
  </si>
  <si>
    <t>Voorhamer</t>
  </si>
  <si>
    <t>Sjortouw</t>
  </si>
  <si>
    <t>Speleoladder</t>
  </si>
  <si>
    <t>Plateau</t>
  </si>
  <si>
    <t>Eierdopjes</t>
  </si>
  <si>
    <t>Koffiefilter</t>
  </si>
  <si>
    <t xml:space="preserve">Blanco </t>
  </si>
  <si>
    <t>Scouts</t>
  </si>
  <si>
    <t>Gidsen</t>
  </si>
  <si>
    <t>Herrashekken</t>
  </si>
  <si>
    <t>Blokken herras</t>
  </si>
  <si>
    <t>Klemmen herras</t>
  </si>
  <si>
    <t>Autobanden</t>
  </si>
  <si>
    <t>Camouflagenet</t>
  </si>
  <si>
    <t>Fietsbanden</t>
  </si>
  <si>
    <t>Fluovestjes (20 stks)</t>
  </si>
  <si>
    <t>Katrol</t>
  </si>
  <si>
    <t>Gaslampen</t>
  </si>
  <si>
    <t>Bidonsleutel</t>
  </si>
  <si>
    <t>Tuinslang 25m</t>
  </si>
  <si>
    <t>Kraanpaal</t>
  </si>
  <si>
    <t>Douchekop</t>
  </si>
  <si>
    <t>Bidon 30l</t>
  </si>
  <si>
    <t>Vat 1000L</t>
  </si>
  <si>
    <t>Scouts &amp; gidsen VL</t>
  </si>
  <si>
    <t>Piketten</t>
  </si>
  <si>
    <t>Priemen</t>
  </si>
  <si>
    <t>Alpino</t>
  </si>
  <si>
    <t>Luifel</t>
  </si>
  <si>
    <t>Shelter</t>
  </si>
  <si>
    <t>Senior</t>
  </si>
  <si>
    <t>Water</t>
  </si>
  <si>
    <t>be</t>
  </si>
  <si>
    <t>Pikettenbak</t>
  </si>
  <si>
    <t>aantal</t>
  </si>
  <si>
    <t>extra</t>
  </si>
  <si>
    <t>Baseball bat</t>
  </si>
  <si>
    <r>
      <rPr>
        <b/>
        <sz val="11"/>
        <color theme="1"/>
        <rFont val="Arial"/>
        <family val="2"/>
      </rPr>
      <t>alt+enter</t>
    </r>
    <r>
      <rPr>
        <sz val="11"/>
        <color theme="1"/>
        <rFont val="Arial"/>
        <family val="2"/>
      </rPr>
      <t xml:space="preserve"> voor een nieuwe lijn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</si>
</sst>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left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5" fillId="0" borderId="13" xfId="1" applyFont="1" applyBorder="1" applyAlignment="1" applyProtection="1">
      <alignment horizontal="left" vertical="center"/>
      <protection hidden="1"/>
    </xf>
    <xf numFmtId="0" fontId="5" fillId="0" borderId="15" xfId="1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2" fillId="0" borderId="33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left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1" fontId="2" fillId="0" borderId="14" xfId="0" applyNumberFormat="1" applyFont="1" applyBorder="1" applyAlignment="1" applyProtection="1">
      <alignment horizontal="center" vertical="center"/>
      <protection locked="0" hidden="1"/>
    </xf>
    <xf numFmtId="1" fontId="2" fillId="0" borderId="17" xfId="0" applyNumberFormat="1" applyFont="1" applyBorder="1" applyAlignment="1" applyProtection="1">
      <alignment horizontal="center" vertical="center"/>
      <protection locked="0" hidden="1"/>
    </xf>
    <xf numFmtId="0" fontId="0" fillId="0" borderId="27" xfId="0" applyBorder="1" applyProtection="1"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7" xfId="0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 vertical="center"/>
      <protection locked="0" hidden="1"/>
    </xf>
    <xf numFmtId="0" fontId="2" fillId="0" borderId="31" xfId="0" applyFont="1" applyBorder="1" applyAlignment="1" applyProtection="1">
      <alignment horizontal="center" vertical="center"/>
      <protection locked="0"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17" xfId="0" applyFont="1" applyBorder="1" applyAlignment="1" applyProtection="1">
      <alignment horizontal="center" vertical="center"/>
      <protection locked="0"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 vertical="center"/>
      <protection locked="0" hidden="1"/>
    </xf>
    <xf numFmtId="0" fontId="2" fillId="0" borderId="29" xfId="0" applyFont="1" applyBorder="1" applyAlignment="1" applyProtection="1">
      <alignment horizontal="center" vertical="center"/>
      <protection locked="0" hidden="1"/>
    </xf>
    <xf numFmtId="0" fontId="2" fillId="0" borderId="7" xfId="0" applyFont="1" applyBorder="1" applyAlignment="1" applyProtection="1">
      <alignment horizontal="left"/>
      <protection locked="0" hidden="1"/>
    </xf>
    <xf numFmtId="0" fontId="2" fillId="0" borderId="8" xfId="0" applyFont="1" applyBorder="1" applyAlignment="1" applyProtection="1">
      <alignment horizontal="center"/>
      <protection locked="0" hidden="1"/>
    </xf>
    <xf numFmtId="0" fontId="2" fillId="0" borderId="34" xfId="0" applyFont="1" applyBorder="1" applyAlignment="1" applyProtection="1">
      <alignment horizontal="center"/>
      <protection locked="0" hidden="1"/>
    </xf>
    <xf numFmtId="0" fontId="2" fillId="0" borderId="32" xfId="0" applyFont="1" applyBorder="1" applyAlignment="1" applyProtection="1">
      <alignment horizontal="right" vertical="top"/>
      <protection hidden="1"/>
    </xf>
    <xf numFmtId="0" fontId="2" fillId="0" borderId="39" xfId="0" applyFont="1" applyBorder="1" applyAlignment="1" applyProtection="1">
      <alignment horizontal="center" vertical="top"/>
      <protection hidden="1"/>
    </xf>
    <xf numFmtId="0" fontId="2" fillId="0" borderId="40" xfId="0" applyFont="1" applyBorder="1" applyAlignment="1" applyProtection="1">
      <alignment horizontal="center"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164" fontId="2" fillId="0" borderId="19" xfId="0" applyNumberFormat="1" applyFont="1" applyBorder="1" applyAlignment="1" applyProtection="1">
      <alignment horizontal="center"/>
      <protection locked="0" hidden="1"/>
    </xf>
    <xf numFmtId="164" fontId="2" fillId="0" borderId="20" xfId="0" applyNumberFormat="1" applyFont="1" applyBorder="1" applyAlignment="1" applyProtection="1">
      <alignment horizontal="center"/>
      <protection locked="0" hidden="1"/>
    </xf>
    <xf numFmtId="164" fontId="2" fillId="0" borderId="21" xfId="0" applyNumberFormat="1" applyFont="1" applyBorder="1" applyAlignment="1" applyProtection="1">
      <alignment horizontal="center"/>
      <protection locked="0" hidden="1"/>
    </xf>
    <xf numFmtId="164" fontId="2" fillId="0" borderId="22" xfId="0" applyNumberFormat="1" applyFont="1" applyBorder="1" applyAlignment="1" applyProtection="1">
      <alignment horizontal="center"/>
      <protection locked="0" hidden="1"/>
    </xf>
    <xf numFmtId="0" fontId="2" fillId="0" borderId="11" xfId="0" applyFont="1" applyBorder="1" applyAlignment="1" applyProtection="1">
      <alignment horizontal="center"/>
      <protection locked="0" hidden="1"/>
    </xf>
    <xf numFmtId="0" fontId="2" fillId="0" borderId="12" xfId="0" applyFont="1" applyBorder="1" applyAlignment="1" applyProtection="1">
      <alignment horizontal="center"/>
      <protection locked="0" hidden="1"/>
    </xf>
    <xf numFmtId="164" fontId="2" fillId="0" borderId="9" xfId="0" applyNumberFormat="1" applyFont="1" applyBorder="1" applyAlignment="1" applyProtection="1">
      <alignment horizontal="center"/>
      <protection locked="0" hidden="1"/>
    </xf>
    <xf numFmtId="164" fontId="2" fillId="0" borderId="14" xfId="0" applyNumberFormat="1" applyFont="1" applyBorder="1" applyAlignment="1" applyProtection="1">
      <alignment horizontal="center"/>
      <protection locked="0" hidden="1"/>
    </xf>
    <xf numFmtId="0" fontId="3" fillId="0" borderId="23" xfId="0" applyFont="1" applyBorder="1" applyAlignment="1" applyProtection="1">
      <alignment horizontal="left" vertical="top" wrapText="1"/>
      <protection hidden="1"/>
    </xf>
    <xf numFmtId="0" fontId="3" fillId="0" borderId="24" xfId="0" applyFont="1" applyBorder="1" applyAlignment="1" applyProtection="1">
      <alignment horizontal="left" vertical="top"/>
      <protection hidden="1"/>
    </xf>
    <xf numFmtId="0" fontId="3" fillId="0" borderId="24" xfId="0" applyFont="1" applyBorder="1" applyAlignment="1" applyProtection="1">
      <alignment horizontal="center" vertical="top"/>
      <protection hidden="1"/>
    </xf>
    <xf numFmtId="0" fontId="3" fillId="0" borderId="25" xfId="0" applyFont="1" applyBorder="1" applyAlignment="1" applyProtection="1">
      <alignment horizontal="center" vertical="top"/>
      <protection hidden="1"/>
    </xf>
    <xf numFmtId="0" fontId="3" fillId="0" borderId="26" xfId="0" applyFont="1" applyBorder="1" applyAlignment="1" applyProtection="1">
      <alignment horizontal="left" vertical="top"/>
      <protection hidden="1"/>
    </xf>
    <xf numFmtId="0" fontId="3" fillId="0" borderId="5" xfId="0" applyFont="1" applyBorder="1" applyAlignment="1" applyProtection="1">
      <alignment horizontal="left" vertical="top"/>
      <protection hidden="1"/>
    </xf>
    <xf numFmtId="0" fontId="3" fillId="0" borderId="5" xfId="0" applyFont="1" applyBorder="1" applyAlignment="1" applyProtection="1">
      <alignment horizontal="center" vertical="top"/>
      <protection hidden="1"/>
    </xf>
    <xf numFmtId="0" fontId="3" fillId="0" borderId="6" xfId="0" applyFont="1" applyBorder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right"/>
      <protection hidden="1"/>
    </xf>
    <xf numFmtId="0" fontId="2" fillId="0" borderId="5" xfId="0" applyFont="1" applyBorder="1" applyAlignment="1" applyProtection="1">
      <alignment horizontal="right"/>
      <protection hidden="1"/>
    </xf>
    <xf numFmtId="0" fontId="2" fillId="0" borderId="6" xfId="0" applyFont="1" applyBorder="1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left" vertical="top"/>
      <protection locked="0" hidden="1"/>
    </xf>
    <xf numFmtId="0" fontId="2" fillId="0" borderId="2" xfId="0" applyFont="1" applyBorder="1" applyAlignment="1" applyProtection="1">
      <alignment horizontal="center" vertical="top"/>
      <protection locked="0" hidden="1"/>
    </xf>
    <xf numFmtId="0" fontId="2" fillId="0" borderId="2" xfId="0" applyFont="1" applyBorder="1" applyAlignment="1" applyProtection="1">
      <alignment horizontal="left" vertical="top"/>
      <protection locked="0" hidden="1"/>
    </xf>
    <xf numFmtId="0" fontId="2" fillId="0" borderId="3" xfId="0" applyFont="1" applyBorder="1" applyAlignment="1" applyProtection="1">
      <alignment horizontal="center" vertical="top"/>
      <protection locked="0" hidden="1"/>
    </xf>
    <xf numFmtId="0" fontId="2" fillId="0" borderId="35" xfId="0" applyFont="1" applyBorder="1" applyAlignment="1" applyProtection="1">
      <alignment horizontal="left" vertical="top"/>
      <protection locked="0" hidden="1"/>
    </xf>
    <xf numFmtId="0" fontId="2" fillId="0" borderId="0" xfId="0" applyFont="1" applyAlignment="1" applyProtection="1">
      <alignment horizontal="center" vertical="top"/>
      <protection locked="0" hidden="1"/>
    </xf>
    <xf numFmtId="0" fontId="2" fillId="0" borderId="0" xfId="0" applyFont="1" applyAlignment="1" applyProtection="1">
      <alignment horizontal="left" vertical="top"/>
      <protection locked="0" hidden="1"/>
    </xf>
    <xf numFmtId="0" fontId="2" fillId="0" borderId="36" xfId="0" applyFont="1" applyBorder="1" applyAlignment="1" applyProtection="1">
      <alignment horizontal="center" vertical="top"/>
      <protection locked="0"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41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3" xfId="0" applyFont="1" applyFill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34" xfId="0" applyFont="1" applyBorder="1" applyAlignment="1" applyProtection="1">
      <alignment horizontal="left" vertical="center"/>
      <protection hidden="1"/>
    </xf>
    <xf numFmtId="0" fontId="2" fillId="2" borderId="30" xfId="0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horizontal="left" vertic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0" fillId="2" borderId="18" xfId="0" applyFill="1" applyBorder="1" applyAlignment="1" applyProtection="1">
      <alignment horizontal="center"/>
      <protection hidden="1"/>
    </xf>
  </cellXfs>
  <cellStyles count="2">
    <cellStyle name="Standaard" xfId="0" builtinId="0"/>
    <cellStyle name="Standaard 2" xfId="1" xr:uid="{148F0DD4-A1BA-4792-BF99-050FD27BD8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28</xdr:row>
          <xdr:rowOff>0</xdr:rowOff>
        </xdr:from>
        <xdr:to>
          <xdr:col>2</xdr:col>
          <xdr:colOff>336550</xdr:colOff>
          <xdr:row>29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29</xdr:row>
          <xdr:rowOff>0</xdr:rowOff>
        </xdr:from>
        <xdr:to>
          <xdr:col>2</xdr:col>
          <xdr:colOff>336550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30</xdr:row>
          <xdr:rowOff>0</xdr:rowOff>
        </xdr:from>
        <xdr:to>
          <xdr:col>2</xdr:col>
          <xdr:colOff>336550</xdr:colOff>
          <xdr:row>30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27</xdr:row>
          <xdr:rowOff>0</xdr:rowOff>
        </xdr:from>
        <xdr:to>
          <xdr:col>2</xdr:col>
          <xdr:colOff>336550</xdr:colOff>
          <xdr:row>28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44</xdr:row>
          <xdr:rowOff>0</xdr:rowOff>
        </xdr:from>
        <xdr:to>
          <xdr:col>6</xdr:col>
          <xdr:colOff>336550</xdr:colOff>
          <xdr:row>44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3A19-04C5-47AB-A3F2-84A61E377175}">
  <dimension ref="A1:J123"/>
  <sheetViews>
    <sheetView tabSelected="1" zoomScale="80" zoomScaleNormal="80" workbookViewId="0">
      <selection activeCell="B4" sqref="B4:D4"/>
    </sheetView>
  </sheetViews>
  <sheetFormatPr defaultColWidth="9.1796875" defaultRowHeight="14.5" x14ac:dyDescent="0.35"/>
  <cols>
    <col min="1" max="1" width="20.7265625" style="16" customWidth="1"/>
    <col min="2" max="2" width="10.7265625" style="17" customWidth="1"/>
    <col min="3" max="3" width="6.7265625" style="17" customWidth="1"/>
    <col min="4" max="4" width="4.54296875" style="16" customWidth="1"/>
    <col min="5" max="5" width="20.7265625" style="16" customWidth="1"/>
    <col min="6" max="6" width="10.7265625" style="17" customWidth="1"/>
    <col min="7" max="7" width="6.7265625" style="17" customWidth="1"/>
    <col min="8" max="8" width="9.1796875" style="1"/>
    <col min="9" max="16384" width="9.1796875" style="2"/>
  </cols>
  <sheetData>
    <row r="1" spans="1:10" x14ac:dyDescent="0.35">
      <c r="A1" s="72" t="s">
        <v>43</v>
      </c>
      <c r="B1" s="73"/>
      <c r="C1" s="73"/>
      <c r="D1" s="73"/>
      <c r="E1" s="73"/>
      <c r="F1" s="73"/>
      <c r="G1" s="74"/>
    </row>
    <row r="2" spans="1:10" ht="15" thickBot="1" x14ac:dyDescent="0.4">
      <c r="A2" s="75"/>
      <c r="B2" s="76"/>
      <c r="C2" s="76"/>
      <c r="D2" s="76"/>
      <c r="E2" s="76"/>
      <c r="F2" s="76"/>
      <c r="G2" s="77"/>
    </row>
    <row r="3" spans="1:10" ht="15" thickBot="1" x14ac:dyDescent="0.4">
      <c r="A3" s="1"/>
      <c r="B3" s="3"/>
      <c r="C3" s="3"/>
      <c r="D3" s="1"/>
      <c r="E3" s="1"/>
      <c r="F3" s="3"/>
      <c r="G3" s="3"/>
    </row>
    <row r="4" spans="1:10" x14ac:dyDescent="0.35">
      <c r="A4" s="21" t="s">
        <v>44</v>
      </c>
      <c r="B4" s="82"/>
      <c r="C4" s="82"/>
      <c r="D4" s="82"/>
      <c r="E4" s="22" t="s">
        <v>45</v>
      </c>
      <c r="F4" s="82"/>
      <c r="G4" s="83"/>
    </row>
    <row r="5" spans="1:10" x14ac:dyDescent="0.35">
      <c r="A5" s="4" t="s">
        <v>46</v>
      </c>
      <c r="B5" s="84"/>
      <c r="C5" s="84"/>
      <c r="D5" s="84"/>
      <c r="E5" s="5" t="s">
        <v>47</v>
      </c>
      <c r="F5" s="84"/>
      <c r="G5" s="85"/>
      <c r="J5" s="6"/>
    </row>
    <row r="6" spans="1:10" x14ac:dyDescent="0.35">
      <c r="A6" s="4" t="s">
        <v>48</v>
      </c>
      <c r="B6" s="78"/>
      <c r="C6" s="79"/>
      <c r="D6" s="86" t="s">
        <v>50</v>
      </c>
      <c r="E6" s="87"/>
      <c r="F6" s="88"/>
      <c r="G6" s="89"/>
    </row>
    <row r="7" spans="1:10" ht="15" thickBot="1" x14ac:dyDescent="0.4">
      <c r="A7" s="7" t="s">
        <v>49</v>
      </c>
      <c r="B7" s="80"/>
      <c r="C7" s="81"/>
      <c r="D7" s="90"/>
      <c r="E7" s="91"/>
      <c r="F7" s="92"/>
      <c r="G7" s="93"/>
    </row>
    <row r="8" spans="1:10" ht="15" thickBot="1" x14ac:dyDescent="0.4">
      <c r="A8" s="1"/>
      <c r="B8" s="3"/>
      <c r="C8" s="3"/>
      <c r="D8" s="1"/>
      <c r="E8" s="1"/>
      <c r="F8" s="3"/>
      <c r="G8" s="3"/>
    </row>
    <row r="9" spans="1:10" ht="15" thickBot="1" x14ac:dyDescent="0.4">
      <c r="A9" s="55" t="s">
        <v>51</v>
      </c>
      <c r="B9" s="56"/>
      <c r="C9" s="57"/>
      <c r="D9" s="1"/>
      <c r="E9" s="52" t="s">
        <v>119</v>
      </c>
      <c r="F9" s="53"/>
      <c r="G9" s="54"/>
    </row>
    <row r="10" spans="1:10" x14ac:dyDescent="0.35">
      <c r="A10" s="21"/>
      <c r="B10" s="46" t="s">
        <v>2</v>
      </c>
      <c r="C10" s="8" t="s">
        <v>52</v>
      </c>
      <c r="D10" s="1"/>
      <c r="E10" s="9"/>
      <c r="F10" s="10" t="s">
        <v>2</v>
      </c>
      <c r="G10" s="11" t="s">
        <v>52</v>
      </c>
    </row>
    <row r="11" spans="1:10" x14ac:dyDescent="0.35">
      <c r="A11" s="4" t="s">
        <v>53</v>
      </c>
      <c r="B11" s="12">
        <v>1</v>
      </c>
      <c r="C11" s="36"/>
      <c r="D11" s="1"/>
      <c r="E11" s="13" t="s">
        <v>120</v>
      </c>
      <c r="F11" s="12">
        <v>8</v>
      </c>
      <c r="G11" s="36"/>
    </row>
    <row r="12" spans="1:10" ht="15" thickBot="1" x14ac:dyDescent="0.4">
      <c r="A12" s="4" t="s">
        <v>54</v>
      </c>
      <c r="B12" s="12">
        <v>7</v>
      </c>
      <c r="C12" s="36"/>
      <c r="D12" s="1"/>
      <c r="E12" s="14" t="s">
        <v>121</v>
      </c>
      <c r="F12" s="15">
        <v>3</v>
      </c>
      <c r="G12" s="37"/>
    </row>
    <row r="13" spans="1:10" ht="15" thickBot="1" x14ac:dyDescent="0.4">
      <c r="A13" s="4" t="s">
        <v>55</v>
      </c>
      <c r="B13" s="12">
        <v>3</v>
      </c>
      <c r="C13" s="36"/>
      <c r="D13" s="1"/>
      <c r="E13" s="58" t="s">
        <v>154</v>
      </c>
      <c r="F13" s="59"/>
      <c r="G13" s="60"/>
    </row>
    <row r="14" spans="1:10" ht="15" thickBot="1" x14ac:dyDescent="0.4">
      <c r="A14" s="4" t="s">
        <v>56</v>
      </c>
      <c r="B14" s="12">
        <v>2</v>
      </c>
      <c r="C14" s="36"/>
      <c r="D14" s="1"/>
    </row>
    <row r="15" spans="1:10" ht="15" thickBot="1" x14ac:dyDescent="0.4">
      <c r="A15" s="4" t="s">
        <v>57</v>
      </c>
      <c r="B15" s="12">
        <v>2</v>
      </c>
      <c r="C15" s="36"/>
      <c r="D15" s="1"/>
      <c r="E15" s="55" t="s">
        <v>96</v>
      </c>
      <c r="F15" s="56"/>
      <c r="G15" s="57"/>
    </row>
    <row r="16" spans="1:10" x14ac:dyDescent="0.35">
      <c r="A16" s="4" t="s">
        <v>58</v>
      </c>
      <c r="B16" s="12">
        <v>2</v>
      </c>
      <c r="C16" s="36"/>
      <c r="D16" s="1"/>
      <c r="E16" s="21"/>
      <c r="F16" s="46" t="s">
        <v>2</v>
      </c>
      <c r="G16" s="8" t="s">
        <v>52</v>
      </c>
    </row>
    <row r="17" spans="1:8" x14ac:dyDescent="0.35">
      <c r="A17" s="4" t="s">
        <v>59</v>
      </c>
      <c r="B17" s="12">
        <v>2</v>
      </c>
      <c r="C17" s="36"/>
      <c r="D17" s="1"/>
      <c r="E17" s="4" t="s">
        <v>97</v>
      </c>
      <c r="F17" s="12"/>
      <c r="G17" s="36"/>
    </row>
    <row r="18" spans="1:8" x14ac:dyDescent="0.35">
      <c r="A18" s="4" t="s">
        <v>60</v>
      </c>
      <c r="B18" s="12">
        <v>9</v>
      </c>
      <c r="C18" s="36"/>
      <c r="D18" s="1"/>
      <c r="E18" s="4" t="s">
        <v>98</v>
      </c>
      <c r="F18" s="12"/>
      <c r="G18" s="36"/>
    </row>
    <row r="19" spans="1:8" x14ac:dyDescent="0.35">
      <c r="A19" s="4" t="s">
        <v>61</v>
      </c>
      <c r="B19" s="12">
        <v>2</v>
      </c>
      <c r="C19" s="36"/>
      <c r="D19" s="1"/>
      <c r="E19" s="4" t="s">
        <v>99</v>
      </c>
      <c r="F19" s="12"/>
      <c r="G19" s="36"/>
    </row>
    <row r="20" spans="1:8" x14ac:dyDescent="0.35">
      <c r="A20" s="4" t="s">
        <v>62</v>
      </c>
      <c r="B20" s="12">
        <v>1</v>
      </c>
      <c r="C20" s="36"/>
      <c r="D20" s="1"/>
      <c r="E20" s="4" t="s">
        <v>100</v>
      </c>
      <c r="F20" s="12"/>
      <c r="G20" s="36"/>
    </row>
    <row r="21" spans="1:8" ht="15" thickBot="1" x14ac:dyDescent="0.4">
      <c r="A21" s="7" t="s">
        <v>63</v>
      </c>
      <c r="B21" s="15">
        <v>2</v>
      </c>
      <c r="C21" s="37"/>
      <c r="D21" s="1"/>
      <c r="E21" s="7" t="s">
        <v>101</v>
      </c>
      <c r="F21" s="15"/>
      <c r="G21" s="37"/>
    </row>
    <row r="22" spans="1:8" ht="15" thickBot="1" x14ac:dyDescent="0.4">
      <c r="A22" s="1"/>
      <c r="B22" s="3"/>
      <c r="C22" s="3"/>
      <c r="D22" s="1"/>
      <c r="E22" s="1"/>
      <c r="F22" s="3"/>
      <c r="G22" s="3"/>
    </row>
    <row r="23" spans="1:8" ht="15" thickBot="1" x14ac:dyDescent="0.4">
      <c r="A23" s="55" t="s">
        <v>64</v>
      </c>
      <c r="B23" s="56"/>
      <c r="C23" s="57"/>
      <c r="D23" s="1"/>
      <c r="E23" s="52" t="s">
        <v>88</v>
      </c>
      <c r="F23" s="53"/>
      <c r="G23" s="54"/>
      <c r="H23" s="1" t="s">
        <v>89</v>
      </c>
    </row>
    <row r="24" spans="1:8" x14ac:dyDescent="0.35">
      <c r="A24" s="21"/>
      <c r="B24" s="46" t="s">
        <v>2</v>
      </c>
      <c r="C24" s="8" t="s">
        <v>65</v>
      </c>
      <c r="D24" s="1"/>
      <c r="E24" s="21"/>
      <c r="F24" s="46" t="s">
        <v>2</v>
      </c>
      <c r="G24" s="8" t="s">
        <v>52</v>
      </c>
    </row>
    <row r="25" spans="1:8" x14ac:dyDescent="0.35">
      <c r="A25" s="4" t="s">
        <v>66</v>
      </c>
      <c r="B25" s="12"/>
      <c r="C25" s="64"/>
      <c r="D25" s="1"/>
      <c r="E25" s="4" t="s">
        <v>169</v>
      </c>
      <c r="F25" s="12"/>
      <c r="G25" s="36"/>
      <c r="H25" s="1">
        <f>Aantal_Patrouillekoffers*Bijl</f>
        <v>0</v>
      </c>
    </row>
    <row r="26" spans="1:8" x14ac:dyDescent="0.35">
      <c r="A26" s="4" t="s">
        <v>67</v>
      </c>
      <c r="B26" s="12"/>
      <c r="C26" s="65"/>
      <c r="D26" s="1"/>
      <c r="E26" s="4" t="s">
        <v>90</v>
      </c>
      <c r="F26" s="12"/>
      <c r="G26" s="36"/>
    </row>
    <row r="27" spans="1:8" x14ac:dyDescent="0.35">
      <c r="A27" s="69" t="s">
        <v>159</v>
      </c>
      <c r="B27" s="70"/>
      <c r="C27" s="71"/>
      <c r="D27" s="1"/>
      <c r="E27" s="4" t="s">
        <v>170</v>
      </c>
      <c r="F27" s="12"/>
      <c r="G27" s="36"/>
      <c r="H27" s="1">
        <f>Aantal_Patrouillekoffers*Zaag_klein</f>
        <v>0</v>
      </c>
    </row>
    <row r="28" spans="1:8" x14ac:dyDescent="0.35">
      <c r="A28" s="4" t="s">
        <v>68</v>
      </c>
      <c r="B28" s="12"/>
      <c r="C28" s="44"/>
      <c r="D28" s="1"/>
      <c r="E28" s="4" t="s">
        <v>171</v>
      </c>
      <c r="F28" s="12"/>
      <c r="G28" s="36"/>
    </row>
    <row r="29" spans="1:8" x14ac:dyDescent="0.35">
      <c r="A29" s="4" t="s">
        <v>69</v>
      </c>
      <c r="B29" s="12"/>
      <c r="C29" s="44"/>
      <c r="D29" s="1"/>
      <c r="E29" s="4" t="s">
        <v>172</v>
      </c>
      <c r="F29" s="12"/>
      <c r="G29" s="36"/>
    </row>
    <row r="30" spans="1:8" x14ac:dyDescent="0.35">
      <c r="A30" s="4" t="s">
        <v>70</v>
      </c>
      <c r="B30" s="12"/>
      <c r="C30" s="44"/>
      <c r="D30" s="1"/>
      <c r="E30" s="4" t="s">
        <v>173</v>
      </c>
      <c r="F30" s="12"/>
      <c r="G30" s="36"/>
    </row>
    <row r="31" spans="1:8" ht="15" thickBot="1" x14ac:dyDescent="0.4">
      <c r="A31" s="19" t="s">
        <v>71</v>
      </c>
      <c r="B31" s="20"/>
      <c r="C31" s="45"/>
      <c r="D31" s="1"/>
      <c r="E31" s="4" t="s">
        <v>174</v>
      </c>
      <c r="F31" s="12"/>
      <c r="G31" s="36"/>
    </row>
    <row r="32" spans="1:8" ht="15" thickBot="1" x14ac:dyDescent="0.4">
      <c r="A32" s="58" t="s">
        <v>72</v>
      </c>
      <c r="B32" s="59"/>
      <c r="C32" s="60"/>
      <c r="D32" s="1"/>
      <c r="E32" s="4" t="s">
        <v>175</v>
      </c>
      <c r="F32" s="12"/>
      <c r="G32" s="36"/>
    </row>
    <row r="33" spans="1:8" ht="15" thickBot="1" x14ac:dyDescent="0.4">
      <c r="A33" s="1"/>
      <c r="B33" s="3"/>
      <c r="C33" s="3"/>
      <c r="D33" s="1"/>
      <c r="E33" s="4" t="s">
        <v>176</v>
      </c>
      <c r="F33" s="12"/>
      <c r="G33" s="36"/>
    </row>
    <row r="34" spans="1:8" ht="15" thickBot="1" x14ac:dyDescent="0.4">
      <c r="A34" s="55" t="s">
        <v>211</v>
      </c>
      <c r="B34" s="56"/>
      <c r="C34" s="57"/>
      <c r="D34" s="1"/>
      <c r="E34" s="4" t="s">
        <v>177</v>
      </c>
      <c r="F34" s="12"/>
      <c r="G34" s="36"/>
    </row>
    <row r="35" spans="1:8" x14ac:dyDescent="0.35">
      <c r="A35" s="21"/>
      <c r="B35" s="46" t="s">
        <v>2</v>
      </c>
      <c r="C35" s="8" t="s">
        <v>52</v>
      </c>
      <c r="D35" s="1"/>
      <c r="E35" s="4" t="s">
        <v>178</v>
      </c>
      <c r="F35" s="12"/>
      <c r="G35" s="36"/>
    </row>
    <row r="36" spans="1:8" x14ac:dyDescent="0.35">
      <c r="A36" s="4" t="s">
        <v>29</v>
      </c>
      <c r="B36" s="12"/>
      <c r="C36" s="36"/>
      <c r="D36" s="1"/>
      <c r="E36" s="4" t="s">
        <v>179</v>
      </c>
      <c r="F36" s="12"/>
      <c r="G36" s="36"/>
    </row>
    <row r="37" spans="1:8" x14ac:dyDescent="0.35">
      <c r="A37" s="4" t="s">
        <v>91</v>
      </c>
      <c r="B37" s="12"/>
      <c r="C37" s="36"/>
      <c r="D37" s="1"/>
      <c r="E37" s="4" t="s">
        <v>27</v>
      </c>
      <c r="F37" s="5" t="s">
        <v>158</v>
      </c>
      <c r="G37" s="36"/>
      <c r="H37" s="1">
        <f>Aantal_Fouragekoffers*Handschoenen_f+Aantal_Patrouillekoffers*Handschoenen</f>
        <v>0</v>
      </c>
    </row>
    <row r="38" spans="1:8" ht="15" thickBot="1" x14ac:dyDescent="0.4">
      <c r="A38" s="4" t="s">
        <v>198</v>
      </c>
      <c r="B38" s="12"/>
      <c r="C38" s="36"/>
      <c r="D38" s="1"/>
      <c r="E38" s="7" t="s">
        <v>180</v>
      </c>
      <c r="F38" s="15"/>
      <c r="G38" s="37"/>
    </row>
    <row r="39" spans="1:8" ht="15" thickBot="1" x14ac:dyDescent="0.4">
      <c r="A39" s="4" t="s">
        <v>199</v>
      </c>
      <c r="B39" s="12"/>
      <c r="C39" s="36"/>
      <c r="D39" s="1"/>
      <c r="E39" s="58" t="s">
        <v>156</v>
      </c>
      <c r="F39" s="59"/>
      <c r="G39" s="60"/>
    </row>
    <row r="40" spans="1:8" ht="15" thickBot="1" x14ac:dyDescent="0.4">
      <c r="A40" s="4" t="s">
        <v>200</v>
      </c>
      <c r="B40" s="12"/>
      <c r="C40" s="36"/>
      <c r="D40" s="1"/>
      <c r="E40" s="1"/>
      <c r="F40" s="3"/>
      <c r="G40" s="3"/>
    </row>
    <row r="41" spans="1:8" ht="15" thickBot="1" x14ac:dyDescent="0.4">
      <c r="A41" s="4" t="s">
        <v>201</v>
      </c>
      <c r="B41" s="12"/>
      <c r="C41" s="36"/>
      <c r="D41" s="1"/>
      <c r="E41" s="52" t="s">
        <v>123</v>
      </c>
      <c r="F41" s="53"/>
      <c r="G41" s="54"/>
    </row>
    <row r="42" spans="1:8" x14ac:dyDescent="0.35">
      <c r="A42" s="4" t="s">
        <v>92</v>
      </c>
      <c r="B42" s="12"/>
      <c r="C42" s="36"/>
      <c r="D42" s="1"/>
      <c r="E42" s="21"/>
      <c r="F42" s="46" t="s">
        <v>2</v>
      </c>
      <c r="G42" s="8" t="s">
        <v>52</v>
      </c>
    </row>
    <row r="43" spans="1:8" x14ac:dyDescent="0.35">
      <c r="A43" s="4" t="s">
        <v>95</v>
      </c>
      <c r="B43" s="12"/>
      <c r="C43" s="36"/>
      <c r="D43" s="1"/>
      <c r="E43" s="4" t="s">
        <v>124</v>
      </c>
      <c r="F43" s="12"/>
      <c r="G43" s="36"/>
    </row>
    <row r="44" spans="1:8" x14ac:dyDescent="0.35">
      <c r="A44" s="4" t="s">
        <v>202</v>
      </c>
      <c r="B44" s="12"/>
      <c r="C44" s="36"/>
      <c r="D44" s="1"/>
      <c r="E44" s="4" t="s">
        <v>125</v>
      </c>
      <c r="F44" s="12"/>
      <c r="G44" s="36"/>
    </row>
    <row r="45" spans="1:8" ht="15" thickBot="1" x14ac:dyDescent="0.4">
      <c r="A45" s="7" t="s">
        <v>203</v>
      </c>
      <c r="B45" s="15"/>
      <c r="C45" s="37"/>
      <c r="D45" s="1"/>
      <c r="E45" s="4" t="s">
        <v>181</v>
      </c>
      <c r="F45" s="12"/>
      <c r="G45" s="44"/>
    </row>
    <row r="46" spans="1:8" ht="15" thickBot="1" x14ac:dyDescent="0.4">
      <c r="A46" s="1"/>
      <c r="B46" s="3"/>
      <c r="C46" s="3"/>
      <c r="D46" s="1"/>
      <c r="E46" s="4" t="s">
        <v>182</v>
      </c>
      <c r="F46" s="12">
        <v>1</v>
      </c>
      <c r="G46" s="36"/>
    </row>
    <row r="47" spans="1:8" ht="15" thickBot="1" x14ac:dyDescent="0.4">
      <c r="A47" s="52" t="s">
        <v>93</v>
      </c>
      <c r="B47" s="53"/>
      <c r="C47" s="54"/>
      <c r="D47" s="1"/>
      <c r="E47" s="4" t="s">
        <v>126</v>
      </c>
      <c r="F47" s="12">
        <v>2</v>
      </c>
      <c r="G47" s="36"/>
    </row>
    <row r="48" spans="1:8" ht="15" thickBot="1" x14ac:dyDescent="0.4">
      <c r="A48" s="66" t="s">
        <v>94</v>
      </c>
      <c r="B48" s="67"/>
      <c r="C48" s="68"/>
      <c r="D48" s="1"/>
      <c r="E48" s="7" t="s">
        <v>127</v>
      </c>
      <c r="F48" s="15">
        <v>1</v>
      </c>
      <c r="G48" s="37"/>
    </row>
    <row r="49" spans="1:8" x14ac:dyDescent="0.35">
      <c r="A49" s="1"/>
      <c r="B49" s="3"/>
      <c r="C49" s="3"/>
      <c r="D49" s="1"/>
      <c r="E49" s="1"/>
      <c r="F49" s="3"/>
      <c r="G49" s="3"/>
    </row>
    <row r="50" spans="1:8" ht="15" thickBot="1" x14ac:dyDescent="0.4">
      <c r="A50" s="1"/>
      <c r="B50" s="3"/>
      <c r="C50" s="3"/>
      <c r="D50" s="1"/>
      <c r="E50" s="1"/>
      <c r="F50" s="3"/>
      <c r="G50" s="3"/>
    </row>
    <row r="51" spans="1:8" ht="15" thickBot="1" x14ac:dyDescent="0.4">
      <c r="A51" s="52" t="s">
        <v>112</v>
      </c>
      <c r="B51" s="53"/>
      <c r="C51" s="54"/>
      <c r="D51" s="1"/>
      <c r="E51" s="52" t="s">
        <v>1</v>
      </c>
      <c r="F51" s="53"/>
      <c r="G51" s="54"/>
    </row>
    <row r="52" spans="1:8" x14ac:dyDescent="0.35">
      <c r="A52" s="21"/>
      <c r="B52" s="46" t="s">
        <v>2</v>
      </c>
      <c r="C52" s="8" t="s">
        <v>52</v>
      </c>
      <c r="D52" s="1"/>
      <c r="E52" s="21"/>
      <c r="F52" s="22"/>
      <c r="G52" s="8" t="s">
        <v>52</v>
      </c>
      <c r="H52" s="1" t="s">
        <v>89</v>
      </c>
    </row>
    <row r="53" spans="1:8" x14ac:dyDescent="0.35">
      <c r="A53" s="4" t="s">
        <v>113</v>
      </c>
      <c r="B53" s="12"/>
      <c r="C53" s="36"/>
      <c r="D53" s="1"/>
      <c r="E53" s="4" t="s">
        <v>6</v>
      </c>
      <c r="F53" s="5"/>
      <c r="G53" s="36"/>
      <c r="H53" s="1">
        <f>Aantal_Fouragekoffers*Blikopener_f +Aantal_Patrouillekoffers*Blikopener</f>
        <v>0</v>
      </c>
    </row>
    <row r="54" spans="1:8" x14ac:dyDescent="0.35">
      <c r="A54" s="4" t="s">
        <v>114</v>
      </c>
      <c r="B54" s="12"/>
      <c r="C54" s="36"/>
      <c r="D54" s="1"/>
      <c r="E54" s="4" t="s">
        <v>7</v>
      </c>
      <c r="F54" s="5"/>
      <c r="G54" s="36"/>
      <c r="H54" s="1">
        <f>Aantal_Fouragekoffers*Dunschiller_f +Aantal_Patrouillekoffers*Dunschiller</f>
        <v>0</v>
      </c>
    </row>
    <row r="55" spans="1:8" x14ac:dyDescent="0.35">
      <c r="A55" s="4" t="s">
        <v>115</v>
      </c>
      <c r="B55" s="12"/>
      <c r="C55" s="36"/>
      <c r="D55" s="1"/>
      <c r="E55" s="4" t="s">
        <v>8</v>
      </c>
      <c r="F55" s="5"/>
      <c r="G55" s="36"/>
      <c r="H55" s="1">
        <f>Aantal_Fouragekoffers* Aardappelmesje_f+Aantal_Patrouillekoffers*Aardappelmesje_f</f>
        <v>0</v>
      </c>
    </row>
    <row r="56" spans="1:8" x14ac:dyDescent="0.35">
      <c r="A56" s="4" t="s">
        <v>116</v>
      </c>
      <c r="B56" s="12"/>
      <c r="C56" s="36"/>
      <c r="D56" s="1"/>
      <c r="E56" s="4" t="s">
        <v>9</v>
      </c>
      <c r="F56" s="5"/>
      <c r="G56" s="36"/>
      <c r="H56" s="1">
        <f>Aantal_Fouragekoffers*Houten_Lepel_f +Aantal_Patrouillekoffers*Houten_lepel</f>
        <v>0</v>
      </c>
    </row>
    <row r="57" spans="1:8" x14ac:dyDescent="0.35">
      <c r="A57" s="4" t="s">
        <v>117</v>
      </c>
      <c r="B57" s="12"/>
      <c r="C57" s="36"/>
      <c r="D57" s="1"/>
      <c r="E57" s="4" t="s">
        <v>9</v>
      </c>
      <c r="F57" s="5" t="s">
        <v>73</v>
      </c>
      <c r="G57" s="36"/>
    </row>
    <row r="58" spans="1:8" x14ac:dyDescent="0.35">
      <c r="A58" s="4" t="s">
        <v>118</v>
      </c>
      <c r="B58" s="12"/>
      <c r="C58" s="36"/>
      <c r="D58" s="1"/>
      <c r="E58" s="4" t="s">
        <v>18</v>
      </c>
      <c r="F58" s="5"/>
      <c r="G58" s="36"/>
      <c r="H58" s="1">
        <f>Aantal_Fouragekoffers*Klopper_f +Aantal_Patrouillekoffers*Klopper</f>
        <v>0</v>
      </c>
    </row>
    <row r="59" spans="1:8" ht="15" thickBot="1" x14ac:dyDescent="0.4">
      <c r="A59" s="7" t="s">
        <v>197</v>
      </c>
      <c r="B59" s="15"/>
      <c r="C59" s="37"/>
      <c r="D59" s="1"/>
      <c r="E59" s="4" t="s">
        <v>19</v>
      </c>
      <c r="F59" s="5"/>
      <c r="G59" s="36"/>
      <c r="H59" s="1">
        <f>Aantal_Fouragekoffers* Vleesvork_f+Aantal_Patrouillekoffers*Vleesvork</f>
        <v>0</v>
      </c>
    </row>
    <row r="60" spans="1:8" ht="15" thickBot="1" x14ac:dyDescent="0.4">
      <c r="A60" s="1"/>
      <c r="B60" s="3"/>
      <c r="C60" s="3"/>
      <c r="D60" s="1"/>
      <c r="E60" s="4" t="s">
        <v>10</v>
      </c>
      <c r="F60" s="5" t="s">
        <v>12</v>
      </c>
      <c r="G60" s="36"/>
      <c r="H60" s="1">
        <f>Aantal_Fouragekoffers*Snijplank_Medium_f +Aantal_Patrouillekoffers*(Snijplank_klein+Snijplank_medium)</f>
        <v>0</v>
      </c>
    </row>
    <row r="61" spans="1:8" ht="15" thickBot="1" x14ac:dyDescent="0.4">
      <c r="A61" s="52" t="s">
        <v>102</v>
      </c>
      <c r="B61" s="53"/>
      <c r="C61" s="54"/>
      <c r="D61" s="1"/>
      <c r="E61" s="4" t="s">
        <v>10</v>
      </c>
      <c r="F61" s="5" t="s">
        <v>73</v>
      </c>
      <c r="G61" s="36"/>
      <c r="H61" s="1">
        <f>Aantal_Fouragekoffers*Snijplank_xl_f</f>
        <v>0</v>
      </c>
    </row>
    <row r="62" spans="1:8" x14ac:dyDescent="0.35">
      <c r="A62" s="21"/>
      <c r="B62" s="46" t="s">
        <v>2</v>
      </c>
      <c r="C62" s="8" t="s">
        <v>52</v>
      </c>
      <c r="D62" s="1"/>
      <c r="E62" s="4" t="s">
        <v>74</v>
      </c>
      <c r="F62" s="5" t="s">
        <v>12</v>
      </c>
      <c r="G62" s="36"/>
      <c r="H62" s="1">
        <f>Aantal_Fouragekoffers*Stomper_f +Aantal_Patrouillekoffers*Stomper_medium</f>
        <v>0</v>
      </c>
    </row>
    <row r="63" spans="1:8" x14ac:dyDescent="0.35">
      <c r="A63" s="4" t="s">
        <v>103</v>
      </c>
      <c r="B63" s="12"/>
      <c r="C63" s="36"/>
      <c r="D63" s="1"/>
      <c r="E63" s="4" t="s">
        <v>74</v>
      </c>
      <c r="F63" s="5" t="s">
        <v>73</v>
      </c>
      <c r="G63" s="36"/>
    </row>
    <row r="64" spans="1:8" x14ac:dyDescent="0.35">
      <c r="A64" s="4" t="s">
        <v>104</v>
      </c>
      <c r="B64" s="12"/>
      <c r="C64" s="36"/>
      <c r="D64" s="1"/>
      <c r="E64" s="4" t="s">
        <v>13</v>
      </c>
      <c r="F64" s="5"/>
      <c r="G64" s="36"/>
      <c r="H64" s="1">
        <f>Aantal_Fouragekoffers*Spatel +Aantal_Patrouillekoffers*Spatel_f</f>
        <v>0</v>
      </c>
    </row>
    <row r="65" spans="1:8" x14ac:dyDescent="0.35">
      <c r="A65" s="4" t="s">
        <v>105</v>
      </c>
      <c r="B65" s="12"/>
      <c r="C65" s="36"/>
      <c r="D65" s="1"/>
      <c r="E65" s="4" t="s">
        <v>14</v>
      </c>
      <c r="F65" s="5"/>
      <c r="G65" s="36"/>
      <c r="H65" s="1">
        <f>Aantal_Fouragekoffers* Spaghettischep_f+Aantal_Patrouillekoffers*Spaghettischep</f>
        <v>0</v>
      </c>
    </row>
    <row r="66" spans="1:8" x14ac:dyDescent="0.35">
      <c r="A66" s="4" t="s">
        <v>106</v>
      </c>
      <c r="B66" s="12"/>
      <c r="C66" s="36"/>
      <c r="D66" s="1"/>
      <c r="E66" s="4" t="s">
        <v>75</v>
      </c>
      <c r="F66" s="5"/>
      <c r="G66" s="36"/>
      <c r="H66" s="1">
        <f>Aantal_Fouragekoffers*Ijsschep_f</f>
        <v>0</v>
      </c>
    </row>
    <row r="67" spans="1:8" x14ac:dyDescent="0.35">
      <c r="A67" s="4" t="s">
        <v>107</v>
      </c>
      <c r="B67" s="12"/>
      <c r="C67" s="36"/>
      <c r="D67" s="1"/>
      <c r="E67" s="4" t="s">
        <v>76</v>
      </c>
      <c r="F67" s="5"/>
      <c r="G67" s="36"/>
      <c r="H67" s="1">
        <f>Aantal_Fouragekoffers*Lookpers_f</f>
        <v>0</v>
      </c>
    </row>
    <row r="68" spans="1:8" x14ac:dyDescent="0.35">
      <c r="A68" s="4" t="s">
        <v>108</v>
      </c>
      <c r="B68" s="12"/>
      <c r="C68" s="36"/>
      <c r="D68" s="1"/>
      <c r="E68" s="4" t="s">
        <v>77</v>
      </c>
      <c r="F68" s="5"/>
      <c r="G68" s="36"/>
    </row>
    <row r="69" spans="1:8" x14ac:dyDescent="0.35">
      <c r="A69" s="4" t="s">
        <v>109</v>
      </c>
      <c r="B69" s="12"/>
      <c r="C69" s="36"/>
      <c r="D69" s="1"/>
      <c r="E69" s="4" t="s">
        <v>78</v>
      </c>
      <c r="F69" s="5"/>
      <c r="G69" s="36"/>
    </row>
    <row r="70" spans="1:8" x14ac:dyDescent="0.35">
      <c r="A70" s="4" t="s">
        <v>110</v>
      </c>
      <c r="B70" s="12"/>
      <c r="C70" s="36"/>
      <c r="D70" s="1"/>
      <c r="E70" s="4" t="s">
        <v>15</v>
      </c>
      <c r="F70" s="5"/>
      <c r="G70" s="36"/>
      <c r="H70" s="1">
        <f>Aantal_Fouragekoffers*Keukenschaar_f +Aantal_Patrouillekoffers*Keukenschaar</f>
        <v>0</v>
      </c>
    </row>
    <row r="71" spans="1:8" ht="15" thickBot="1" x14ac:dyDescent="0.4">
      <c r="A71" s="7" t="s">
        <v>111</v>
      </c>
      <c r="B71" s="15"/>
      <c r="C71" s="37"/>
      <c r="D71" s="1"/>
      <c r="E71" s="4" t="s">
        <v>79</v>
      </c>
      <c r="F71" s="5"/>
      <c r="G71" s="36"/>
      <c r="H71" s="1">
        <f>Aantal_Fouragekoffers*Kurkentrekker_f</f>
        <v>0</v>
      </c>
    </row>
    <row r="72" spans="1:8" ht="15" thickBot="1" x14ac:dyDescent="0.4">
      <c r="A72" s="1"/>
      <c r="B72" s="3"/>
      <c r="C72" s="3"/>
      <c r="D72" s="1"/>
      <c r="E72" s="4" t="s">
        <v>80</v>
      </c>
      <c r="F72" s="5"/>
      <c r="G72" s="36"/>
      <c r="H72" s="1">
        <f>Aantal_Fouragekoffers* Pollepel_f+Aantal_Patrouillekoffers*Pollepel</f>
        <v>0</v>
      </c>
    </row>
    <row r="73" spans="1:8" ht="15" thickBot="1" x14ac:dyDescent="0.4">
      <c r="A73" s="52" t="s">
        <v>128</v>
      </c>
      <c r="B73" s="53"/>
      <c r="C73" s="54"/>
      <c r="D73" s="1"/>
      <c r="E73" s="4" t="s">
        <v>80</v>
      </c>
      <c r="F73" s="5" t="s">
        <v>73</v>
      </c>
      <c r="G73" s="36"/>
    </row>
    <row r="74" spans="1:8" x14ac:dyDescent="0.35">
      <c r="A74" s="21" t="s">
        <v>42</v>
      </c>
      <c r="B74" s="46"/>
      <c r="C74" s="8" t="s">
        <v>52</v>
      </c>
      <c r="D74" s="1"/>
      <c r="E74" s="4" t="s">
        <v>16</v>
      </c>
      <c r="F74" s="5"/>
      <c r="G74" s="36"/>
      <c r="H74" s="1">
        <f>Aantal_Fouragekoffers*Schuimspaan_f+Aantal_Patrouillekoffers*Schuimspaan</f>
        <v>0</v>
      </c>
    </row>
    <row r="75" spans="1:8" x14ac:dyDescent="0.35">
      <c r="A75" s="4" t="s">
        <v>129</v>
      </c>
      <c r="B75" s="12"/>
      <c r="C75" s="36"/>
      <c r="D75" s="1"/>
      <c r="E75" s="4" t="s">
        <v>86</v>
      </c>
      <c r="F75" s="5" t="s">
        <v>73</v>
      </c>
      <c r="G75" s="36"/>
    </row>
    <row r="76" spans="1:8" ht="15" thickBot="1" x14ac:dyDescent="0.4">
      <c r="A76" s="7" t="s">
        <v>130</v>
      </c>
      <c r="B76" s="15"/>
      <c r="C76" s="37"/>
      <c r="D76" s="1"/>
      <c r="E76" s="4" t="s">
        <v>81</v>
      </c>
      <c r="F76" s="5"/>
      <c r="G76" s="36"/>
      <c r="H76" s="1">
        <f>Aantal_Fouragekoffers*Broodmes_f</f>
        <v>0</v>
      </c>
    </row>
    <row r="77" spans="1:8" ht="15" thickBot="1" x14ac:dyDescent="0.4">
      <c r="A77" s="1"/>
      <c r="B77" s="3"/>
      <c r="C77" s="3"/>
      <c r="D77" s="1"/>
      <c r="E77" s="4" t="s">
        <v>87</v>
      </c>
      <c r="F77" s="5" t="s">
        <v>73</v>
      </c>
      <c r="G77" s="36"/>
      <c r="H77" s="1">
        <f>Aantal_Fouragekoffers*Keukenmes_xl_f</f>
        <v>0</v>
      </c>
    </row>
    <row r="78" spans="1:8" ht="15" thickBot="1" x14ac:dyDescent="0.4">
      <c r="A78" s="23" t="s">
        <v>131</v>
      </c>
      <c r="B78" s="47"/>
      <c r="C78" s="48"/>
      <c r="D78" s="1"/>
      <c r="E78" s="4" t="s">
        <v>82</v>
      </c>
      <c r="F78" s="5"/>
      <c r="G78" s="36"/>
      <c r="H78" s="1">
        <f>Aantal_Fouragekoffers*Keukenmes_f</f>
        <v>0</v>
      </c>
    </row>
    <row r="79" spans="1:8" x14ac:dyDescent="0.35">
      <c r="A79" s="21"/>
      <c r="B79" s="46" t="s">
        <v>2</v>
      </c>
      <c r="C79" s="8" t="s">
        <v>52</v>
      </c>
      <c r="D79" s="1"/>
      <c r="E79" s="4" t="s">
        <v>83</v>
      </c>
      <c r="F79" s="5"/>
      <c r="G79" s="36"/>
    </row>
    <row r="80" spans="1:8" x14ac:dyDescent="0.35">
      <c r="A80" s="4" t="s">
        <v>204</v>
      </c>
      <c r="B80" s="12"/>
      <c r="C80" s="36"/>
      <c r="D80" s="1"/>
      <c r="E80" s="4" t="s">
        <v>17</v>
      </c>
      <c r="F80" s="5"/>
      <c r="G80" s="36"/>
      <c r="H80" s="1">
        <f>Aantal_Patrouillekoffers*Bord</f>
        <v>0</v>
      </c>
    </row>
    <row r="81" spans="1:8" x14ac:dyDescent="0.35">
      <c r="A81" s="4" t="s">
        <v>187</v>
      </c>
      <c r="B81" s="12"/>
      <c r="C81" s="36"/>
      <c r="D81" s="1"/>
      <c r="E81" s="4" t="s">
        <v>84</v>
      </c>
      <c r="F81" s="5"/>
      <c r="G81" s="36"/>
    </row>
    <row r="82" spans="1:8" x14ac:dyDescent="0.35">
      <c r="A82" s="4" t="s">
        <v>188</v>
      </c>
      <c r="B82" s="12"/>
      <c r="C82" s="36"/>
      <c r="D82" s="1"/>
      <c r="E82" s="4" t="s">
        <v>20</v>
      </c>
      <c r="F82" s="5"/>
      <c r="G82" s="36"/>
      <c r="H82" s="1">
        <f>Aantal_Fouragekoffers*Kan_f+Aantal_Patrouillekoffers*Kan</f>
        <v>0</v>
      </c>
    </row>
    <row r="83" spans="1:8" x14ac:dyDescent="0.35">
      <c r="A83" s="4" t="s">
        <v>132</v>
      </c>
      <c r="B83" s="12"/>
      <c r="C83" s="36"/>
      <c r="D83" s="1"/>
      <c r="E83" s="4" t="s">
        <v>21</v>
      </c>
      <c r="F83" s="5"/>
      <c r="G83" s="36"/>
      <c r="H83" s="1">
        <f>Aantal_Fouragekoffers*Maatbeker_f</f>
        <v>0</v>
      </c>
    </row>
    <row r="84" spans="1:8" x14ac:dyDescent="0.35">
      <c r="A84" s="4" t="s">
        <v>133</v>
      </c>
      <c r="B84" s="12"/>
      <c r="C84" s="36"/>
      <c r="D84" s="1"/>
      <c r="E84" s="4" t="s">
        <v>185</v>
      </c>
      <c r="F84" s="5"/>
      <c r="G84" s="36"/>
    </row>
    <row r="85" spans="1:8" ht="15" thickBot="1" x14ac:dyDescent="0.4">
      <c r="A85" s="7" t="s">
        <v>186</v>
      </c>
      <c r="B85" s="15"/>
      <c r="C85" s="37"/>
      <c r="D85" s="1"/>
      <c r="E85" s="4" t="s">
        <v>184</v>
      </c>
      <c r="F85" s="5"/>
      <c r="G85" s="36"/>
    </row>
    <row r="86" spans="1:8" ht="15" thickBot="1" x14ac:dyDescent="0.4">
      <c r="A86" s="1"/>
      <c r="B86" s="3"/>
      <c r="C86" s="3"/>
      <c r="D86" s="1"/>
      <c r="E86" s="4" t="s">
        <v>183</v>
      </c>
      <c r="F86" s="5"/>
      <c r="G86" s="36"/>
    </row>
    <row r="87" spans="1:8" ht="15" thickBot="1" x14ac:dyDescent="0.4">
      <c r="A87" s="52" t="s">
        <v>134</v>
      </c>
      <c r="B87" s="53"/>
      <c r="C87" s="54"/>
      <c r="D87" s="1"/>
      <c r="E87" s="4" t="s">
        <v>25</v>
      </c>
      <c r="F87" s="5" t="s">
        <v>12</v>
      </c>
      <c r="G87" s="36"/>
      <c r="H87" s="1">
        <f>Aantal_Patrouillekoffers*Vergiet_medium</f>
        <v>0</v>
      </c>
    </row>
    <row r="88" spans="1:8" x14ac:dyDescent="0.35">
      <c r="A88" s="21"/>
      <c r="B88" s="46" t="s">
        <v>2</v>
      </c>
      <c r="C88" s="8" t="s">
        <v>52</v>
      </c>
      <c r="D88" s="1"/>
      <c r="E88" s="4" t="s">
        <v>25</v>
      </c>
      <c r="F88" s="5" t="s">
        <v>73</v>
      </c>
      <c r="G88" s="36"/>
      <c r="H88" s="1">
        <f>Aantal_Fouragekoffers*Vergiet_f</f>
        <v>0</v>
      </c>
    </row>
    <row r="89" spans="1:8" x14ac:dyDescent="0.35">
      <c r="A89" s="4" t="s">
        <v>135</v>
      </c>
      <c r="B89" s="12"/>
      <c r="C89" s="36"/>
      <c r="D89" s="1"/>
      <c r="E89" s="4" t="s">
        <v>22</v>
      </c>
      <c r="F89" s="5"/>
      <c r="G89" s="36"/>
      <c r="H89" s="1">
        <f>Aantal_Patrouillekoffers*Pan+Aantal_Fouragekoffers*Pan_f</f>
        <v>0</v>
      </c>
    </row>
    <row r="90" spans="1:8" x14ac:dyDescent="0.35">
      <c r="A90" s="4" t="s">
        <v>136</v>
      </c>
      <c r="B90" s="12"/>
      <c r="C90" s="36"/>
      <c r="D90" s="1"/>
      <c r="E90" s="4" t="s">
        <v>23</v>
      </c>
      <c r="F90" s="5" t="s">
        <v>12</v>
      </c>
      <c r="G90" s="36"/>
      <c r="H90" s="1">
        <f>Aantal_Fouragekoffers*Braadslee_medium_f+Aantal_Patrouillekoffers*Braadslee_medium</f>
        <v>0</v>
      </c>
    </row>
    <row r="91" spans="1:8" x14ac:dyDescent="0.35">
      <c r="A91" s="4" t="s">
        <v>137</v>
      </c>
      <c r="B91" s="12"/>
      <c r="C91" s="36"/>
      <c r="D91" s="1"/>
      <c r="E91" s="4" t="s">
        <v>23</v>
      </c>
      <c r="F91" s="5" t="s">
        <v>73</v>
      </c>
      <c r="G91" s="36"/>
      <c r="H91" s="1">
        <f>Aantal_Fouragekoffers*Braadslee_xl_f</f>
        <v>0</v>
      </c>
    </row>
    <row r="92" spans="1:8" x14ac:dyDescent="0.35">
      <c r="A92" s="4" t="s">
        <v>138</v>
      </c>
      <c r="B92" s="12">
        <v>2</v>
      </c>
      <c r="C92" s="36"/>
      <c r="D92" s="1"/>
      <c r="E92" s="4" t="s">
        <v>24</v>
      </c>
      <c r="F92" s="24" t="s">
        <v>151</v>
      </c>
      <c r="G92" s="36"/>
      <c r="H92" s="1">
        <f>Aantal_Fouragekoffers*Pot_small_f+Aantal_Patrouillekoffers*Pot_small</f>
        <v>0</v>
      </c>
    </row>
    <row r="93" spans="1:8" x14ac:dyDescent="0.35">
      <c r="A93" s="4" t="s">
        <v>216</v>
      </c>
      <c r="B93" s="12"/>
      <c r="C93" s="36"/>
      <c r="D93" s="1"/>
      <c r="E93" s="4" t="s">
        <v>24</v>
      </c>
      <c r="F93" s="5" t="s">
        <v>12</v>
      </c>
      <c r="G93" s="36"/>
      <c r="H93" s="1">
        <f>Aantal_Fouragekoffers*Pot_medium_f+Aantal_Patrouillekoffers*Pot_medium_f</f>
        <v>0</v>
      </c>
    </row>
    <row r="94" spans="1:8" ht="15" thickBot="1" x14ac:dyDescent="0.4">
      <c r="A94" s="7" t="s">
        <v>139</v>
      </c>
      <c r="B94" s="15">
        <v>7</v>
      </c>
      <c r="C94" s="37"/>
      <c r="D94" s="1"/>
      <c r="E94" s="7" t="s">
        <v>24</v>
      </c>
      <c r="F94" s="25" t="s">
        <v>73</v>
      </c>
      <c r="G94" s="37"/>
      <c r="H94" s="1">
        <f>Aantal_Fouragekoffers*Pot_xl_f</f>
        <v>0</v>
      </c>
    </row>
    <row r="95" spans="1:8" ht="15" thickBot="1" x14ac:dyDescent="0.4">
      <c r="A95" s="61" t="s">
        <v>155</v>
      </c>
      <c r="B95" s="62"/>
      <c r="C95" s="63"/>
      <c r="E95" s="58" t="s">
        <v>156</v>
      </c>
      <c r="F95" s="59"/>
      <c r="G95" s="60"/>
    </row>
    <row r="96" spans="1:8" x14ac:dyDescent="0.35">
      <c r="A96" s="26"/>
      <c r="B96" s="27"/>
      <c r="C96" s="27"/>
      <c r="D96" s="26"/>
      <c r="E96" s="26"/>
      <c r="F96" s="27"/>
      <c r="G96" s="27"/>
    </row>
    <row r="97" spans="1:7" x14ac:dyDescent="0.35">
      <c r="A97" s="1" t="s">
        <v>42</v>
      </c>
      <c r="B97" s="3"/>
      <c r="C97" s="3"/>
      <c r="D97" s="1"/>
      <c r="E97" s="1"/>
      <c r="F97" s="3"/>
      <c r="G97" s="3"/>
    </row>
    <row r="98" spans="1:7" x14ac:dyDescent="0.35">
      <c r="A98" s="1"/>
      <c r="B98" s="3"/>
      <c r="C98" s="3"/>
      <c r="D98" s="1"/>
      <c r="E98" s="1"/>
      <c r="F98" s="3"/>
      <c r="G98" s="3"/>
    </row>
    <row r="99" spans="1:7" ht="15" thickBot="1" x14ac:dyDescent="0.4">
      <c r="A99" s="1"/>
      <c r="B99" s="3"/>
      <c r="C99" s="3"/>
      <c r="D99" s="1"/>
      <c r="E99" s="1"/>
      <c r="F99" s="3"/>
      <c r="G99" s="3"/>
    </row>
    <row r="100" spans="1:7" ht="15" thickBot="1" x14ac:dyDescent="0.4">
      <c r="A100" s="55" t="s">
        <v>145</v>
      </c>
      <c r="B100" s="56"/>
      <c r="C100" s="57"/>
      <c r="D100" s="1"/>
      <c r="E100" s="55" t="s">
        <v>147</v>
      </c>
      <c r="F100" s="56"/>
      <c r="G100" s="57"/>
    </row>
    <row r="101" spans="1:7" x14ac:dyDescent="0.35">
      <c r="A101" s="21"/>
      <c r="B101" s="46" t="s">
        <v>2</v>
      </c>
      <c r="C101" s="8" t="s">
        <v>122</v>
      </c>
      <c r="D101" s="1"/>
      <c r="E101" s="21"/>
      <c r="F101" s="46" t="s">
        <v>2</v>
      </c>
      <c r="G101" s="8" t="s">
        <v>122</v>
      </c>
    </row>
    <row r="102" spans="1:7" x14ac:dyDescent="0.35">
      <c r="A102" s="4" t="s">
        <v>192</v>
      </c>
      <c r="B102" s="12"/>
      <c r="C102" s="36"/>
      <c r="D102" s="1"/>
      <c r="E102" s="4" t="s">
        <v>146</v>
      </c>
      <c r="F102" s="12"/>
      <c r="G102" s="36"/>
    </row>
    <row r="103" spans="1:7" x14ac:dyDescent="0.35">
      <c r="A103" s="4" t="s">
        <v>140</v>
      </c>
      <c r="B103" s="12"/>
      <c r="C103" s="36"/>
      <c r="D103" s="1"/>
      <c r="E103" s="4" t="s">
        <v>189</v>
      </c>
      <c r="F103" s="12"/>
      <c r="G103" s="36"/>
    </row>
    <row r="104" spans="1:7" x14ac:dyDescent="0.35">
      <c r="A104" s="4" t="s">
        <v>193</v>
      </c>
      <c r="B104" s="12"/>
      <c r="C104" s="36"/>
      <c r="D104" s="1"/>
      <c r="E104" s="4" t="s">
        <v>190</v>
      </c>
      <c r="F104" s="12"/>
      <c r="G104" s="36"/>
    </row>
    <row r="105" spans="1:7" ht="15" thickBot="1" x14ac:dyDescent="0.4">
      <c r="A105" s="4" t="s">
        <v>194</v>
      </c>
      <c r="B105" s="12"/>
      <c r="C105" s="36"/>
      <c r="D105" s="1"/>
      <c r="E105" s="7" t="s">
        <v>191</v>
      </c>
      <c r="F105" s="15"/>
      <c r="G105" s="37"/>
    </row>
    <row r="106" spans="1:7" ht="15" thickBot="1" x14ac:dyDescent="0.4">
      <c r="A106" s="4" t="s">
        <v>195</v>
      </c>
      <c r="B106" s="12"/>
      <c r="C106" s="36"/>
      <c r="D106" s="1"/>
      <c r="E106" s="1"/>
      <c r="F106" s="3"/>
      <c r="G106" s="3"/>
    </row>
    <row r="107" spans="1:7" ht="15" thickBot="1" x14ac:dyDescent="0.4">
      <c r="A107" s="4" t="s">
        <v>141</v>
      </c>
      <c r="B107" s="12"/>
      <c r="C107" s="36"/>
      <c r="D107" s="1"/>
      <c r="E107" s="105" t="s">
        <v>213</v>
      </c>
      <c r="F107" s="106"/>
      <c r="G107" s="107"/>
    </row>
    <row r="108" spans="1:7" x14ac:dyDescent="0.35">
      <c r="A108" s="4" t="s">
        <v>196</v>
      </c>
      <c r="B108" s="12"/>
      <c r="C108" s="36"/>
      <c r="D108" s="1"/>
      <c r="E108" s="9"/>
      <c r="F108" s="10" t="s">
        <v>214</v>
      </c>
      <c r="G108" s="11" t="s">
        <v>215</v>
      </c>
    </row>
    <row r="109" spans="1:7" x14ac:dyDescent="0.35">
      <c r="A109" s="4" t="s">
        <v>142</v>
      </c>
      <c r="B109" s="12"/>
      <c r="C109" s="36"/>
      <c r="D109" s="1"/>
      <c r="E109" s="4" t="s">
        <v>205</v>
      </c>
      <c r="F109" s="12">
        <f>Alpino*Piketten_Alpino+Luifel*Piketten_Luifel+XL*Piketten_XL+Senior*Piketten_Senior+Saunatent*Piketten_Saunatent+Shelter*Piketten_Shelter</f>
        <v>0</v>
      </c>
      <c r="G109" s="44"/>
    </row>
    <row r="110" spans="1:7" ht="15" thickBot="1" x14ac:dyDescent="0.4">
      <c r="A110" s="4" t="s">
        <v>143</v>
      </c>
      <c r="B110" s="12"/>
      <c r="C110" s="36"/>
      <c r="D110" s="1"/>
      <c r="E110" s="7" t="s">
        <v>206</v>
      </c>
      <c r="F110" s="15">
        <f>Alpino*Priemen_Alpino+Luifel*Priemen_Luifel+XL*Priemen_XL</f>
        <v>0</v>
      </c>
      <c r="G110" s="51"/>
    </row>
    <row r="111" spans="1:7" ht="15" thickBot="1" x14ac:dyDescent="0.4">
      <c r="A111" s="7" t="s">
        <v>144</v>
      </c>
      <c r="B111" s="15"/>
      <c r="C111" s="37"/>
      <c r="D111" s="1"/>
      <c r="E111" s="1"/>
      <c r="F111" s="3"/>
      <c r="G111" s="3"/>
    </row>
    <row r="112" spans="1:7" ht="15" thickBot="1" x14ac:dyDescent="0.4">
      <c r="A112" s="1"/>
      <c r="B112" s="3"/>
      <c r="C112" s="3"/>
      <c r="D112" s="1"/>
      <c r="E112" s="1"/>
      <c r="F112" s="3"/>
      <c r="G112" s="3"/>
    </row>
    <row r="113" spans="1:7" x14ac:dyDescent="0.35">
      <c r="A113" s="97" t="s">
        <v>148</v>
      </c>
      <c r="B113" s="98"/>
      <c r="C113" s="98"/>
      <c r="D113" s="99"/>
      <c r="E113" s="99"/>
      <c r="F113" s="98"/>
      <c r="G113" s="100"/>
    </row>
    <row r="114" spans="1:7" x14ac:dyDescent="0.35">
      <c r="A114" s="101"/>
      <c r="B114" s="102"/>
      <c r="C114" s="102"/>
      <c r="D114" s="103"/>
      <c r="E114" s="103"/>
      <c r="F114" s="102"/>
      <c r="G114" s="104"/>
    </row>
    <row r="115" spans="1:7" x14ac:dyDescent="0.35">
      <c r="A115" s="101"/>
      <c r="B115" s="102"/>
      <c r="C115" s="102"/>
      <c r="D115" s="103"/>
      <c r="E115" s="103"/>
      <c r="F115" s="102"/>
      <c r="G115" s="104"/>
    </row>
    <row r="116" spans="1:7" x14ac:dyDescent="0.35">
      <c r="A116" s="101"/>
      <c r="B116" s="102"/>
      <c r="C116" s="102"/>
      <c r="D116" s="103"/>
      <c r="E116" s="103"/>
      <c r="F116" s="102"/>
      <c r="G116" s="104"/>
    </row>
    <row r="117" spans="1:7" x14ac:dyDescent="0.35">
      <c r="A117" s="101"/>
      <c r="B117" s="102"/>
      <c r="C117" s="102"/>
      <c r="D117" s="103"/>
      <c r="E117" s="103"/>
      <c r="F117" s="102"/>
      <c r="G117" s="104"/>
    </row>
    <row r="118" spans="1:7" ht="15" thickBot="1" x14ac:dyDescent="0.4">
      <c r="A118" s="94" t="s">
        <v>217</v>
      </c>
      <c r="B118" s="95"/>
      <c r="C118" s="95"/>
      <c r="D118" s="95"/>
      <c r="E118" s="95"/>
      <c r="F118" s="95"/>
      <c r="G118" s="96"/>
    </row>
    <row r="119" spans="1:7" x14ac:dyDescent="0.35">
      <c r="A119" s="1"/>
      <c r="B119" s="3"/>
      <c r="C119" s="3"/>
      <c r="D119" s="1"/>
      <c r="E119" s="1"/>
      <c r="F119" s="3"/>
      <c r="G119" s="3"/>
    </row>
    <row r="120" spans="1:7" x14ac:dyDescent="0.35">
      <c r="A120" s="49"/>
      <c r="B120" s="49"/>
      <c r="C120" s="49"/>
      <c r="D120" s="1"/>
      <c r="E120" s="1"/>
      <c r="F120" s="3"/>
      <c r="G120" s="3"/>
    </row>
    <row r="121" spans="1:7" x14ac:dyDescent="0.35">
      <c r="B121" s="50"/>
      <c r="C121" s="50"/>
    </row>
    <row r="122" spans="1:7" x14ac:dyDescent="0.35">
      <c r="B122" s="50"/>
      <c r="C122" s="50"/>
    </row>
    <row r="123" spans="1:7" x14ac:dyDescent="0.35">
      <c r="B123" s="50"/>
      <c r="C123" s="50"/>
    </row>
  </sheetData>
  <sheetProtection algorithmName="SHA-512" hashValue="nLormF4t2Kf8jn/BHbLmBxv5PH7RZYYwFeNqY7TDjkZwpWLfqw6FKVPkH+aHfxWkeBJO7/09oD1mlsXeINnIPQ==" saltValue="BEZL3aJqHfmKqp4UkJX4dw==" spinCount="100000" sheet="1" objects="1" scenarios="1"/>
  <mergeCells count="34">
    <mergeCell ref="A118:G118"/>
    <mergeCell ref="E51:G51"/>
    <mergeCell ref="A51:C51"/>
    <mergeCell ref="A61:C61"/>
    <mergeCell ref="A73:C73"/>
    <mergeCell ref="A87:C87"/>
    <mergeCell ref="E95:G95"/>
    <mergeCell ref="A100:C100"/>
    <mergeCell ref="E100:G100"/>
    <mergeCell ref="A113:G117"/>
    <mergeCell ref="E107:G107"/>
    <mergeCell ref="A1:G2"/>
    <mergeCell ref="B6:C6"/>
    <mergeCell ref="B7:C7"/>
    <mergeCell ref="F4:G4"/>
    <mergeCell ref="F5:G5"/>
    <mergeCell ref="B4:D4"/>
    <mergeCell ref="B5:D5"/>
    <mergeCell ref="D6:G7"/>
    <mergeCell ref="E9:G9"/>
    <mergeCell ref="A9:C9"/>
    <mergeCell ref="A23:C23"/>
    <mergeCell ref="A32:C32"/>
    <mergeCell ref="A95:C95"/>
    <mergeCell ref="C25:C26"/>
    <mergeCell ref="A47:C47"/>
    <mergeCell ref="A48:C48"/>
    <mergeCell ref="E15:G15"/>
    <mergeCell ref="E23:G23"/>
    <mergeCell ref="E41:G41"/>
    <mergeCell ref="E13:G13"/>
    <mergeCell ref="E39:G39"/>
    <mergeCell ref="A34:C34"/>
    <mergeCell ref="A27:C27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28</xdr:row>
                    <xdr:rowOff>0</xdr:rowOff>
                  </from>
                  <to>
                    <xdr:col>2</xdr:col>
                    <xdr:colOff>336550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29</xdr:row>
                    <xdr:rowOff>0</xdr:rowOff>
                  </from>
                  <to>
                    <xdr:col>2</xdr:col>
                    <xdr:colOff>336550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133350</xdr:colOff>
                    <xdr:row>30</xdr:row>
                    <xdr:rowOff>0</xdr:rowOff>
                  </from>
                  <to>
                    <xdr:col>2</xdr:col>
                    <xdr:colOff>336550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133350</xdr:colOff>
                    <xdr:row>27</xdr:row>
                    <xdr:rowOff>0</xdr:rowOff>
                  </from>
                  <to>
                    <xdr:col>2</xdr:col>
                    <xdr:colOff>336550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6</xdr:col>
                    <xdr:colOff>133350</xdr:colOff>
                    <xdr:row>44</xdr:row>
                    <xdr:rowOff>0</xdr:rowOff>
                  </from>
                  <to>
                    <xdr:col>6</xdr:col>
                    <xdr:colOff>336550</xdr:colOff>
                    <xdr:row>44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08431-D208-49CD-9C52-AAFE4EB5A931}">
  <dimension ref="A1:I39"/>
  <sheetViews>
    <sheetView topLeftCell="A13" workbookViewId="0">
      <selection activeCell="B33" sqref="B33"/>
    </sheetView>
  </sheetViews>
  <sheetFormatPr defaultColWidth="9.1796875" defaultRowHeight="14.5" x14ac:dyDescent="0.35"/>
  <cols>
    <col min="1" max="1" width="20.7265625" style="16" customWidth="1"/>
    <col min="2" max="2" width="10.7265625" style="16" customWidth="1"/>
    <col min="3" max="3" width="6.7265625" style="17" customWidth="1"/>
    <col min="4" max="4" width="4.54296875" style="16" customWidth="1"/>
    <col min="5" max="5" width="20.7265625" style="16" customWidth="1"/>
    <col min="6" max="6" width="10.7265625" style="16" customWidth="1"/>
    <col min="7" max="7" width="6.7265625" style="17" customWidth="1"/>
    <col min="8" max="16384" width="9.1796875" style="2"/>
  </cols>
  <sheetData>
    <row r="1" spans="1:9" x14ac:dyDescent="0.35">
      <c r="A1" s="115" t="s">
        <v>0</v>
      </c>
      <c r="B1" s="109"/>
      <c r="C1" s="109"/>
      <c r="D1" s="109"/>
      <c r="E1" s="109"/>
      <c r="F1" s="109"/>
      <c r="G1" s="110"/>
    </row>
    <row r="2" spans="1:9" ht="15" thickBot="1" x14ac:dyDescent="0.4">
      <c r="A2" s="116"/>
      <c r="B2" s="117"/>
      <c r="C2" s="117"/>
      <c r="D2" s="117"/>
      <c r="E2" s="117"/>
      <c r="F2" s="117"/>
      <c r="G2" s="118"/>
    </row>
    <row r="3" spans="1:9" ht="15" thickBot="1" x14ac:dyDescent="0.4">
      <c r="A3" s="1"/>
      <c r="B3" s="1"/>
      <c r="C3" s="3"/>
      <c r="D3" s="1"/>
      <c r="E3" s="1"/>
      <c r="F3" s="1"/>
      <c r="G3" s="3"/>
    </row>
    <row r="4" spans="1:9" ht="15" thickBot="1" x14ac:dyDescent="0.4">
      <c r="A4" s="113" t="s">
        <v>41</v>
      </c>
      <c r="B4" s="114"/>
      <c r="C4" s="29"/>
      <c r="D4" s="1"/>
      <c r="E4" s="1"/>
      <c r="F4" s="1"/>
      <c r="G4" s="3"/>
      <c r="H4" s="6"/>
    </row>
    <row r="5" spans="1:9" ht="15" thickBot="1" x14ac:dyDescent="0.4">
      <c r="A5" s="1"/>
      <c r="B5" s="1"/>
      <c r="C5" s="3"/>
      <c r="D5" s="1"/>
      <c r="E5" s="1"/>
      <c r="F5" s="1"/>
      <c r="G5" s="3"/>
    </row>
    <row r="6" spans="1:9" ht="15" thickBot="1" x14ac:dyDescent="0.4">
      <c r="A6" s="108" t="s">
        <v>1</v>
      </c>
      <c r="B6" s="109"/>
      <c r="C6" s="110"/>
      <c r="D6" s="1"/>
      <c r="E6" s="108" t="s">
        <v>33</v>
      </c>
      <c r="F6" s="109"/>
      <c r="G6" s="110"/>
    </row>
    <row r="7" spans="1:9" x14ac:dyDescent="0.35">
      <c r="A7" s="111"/>
      <c r="B7" s="112"/>
      <c r="C7" s="8" t="s">
        <v>2</v>
      </c>
      <c r="D7" s="1"/>
      <c r="E7" s="111"/>
      <c r="F7" s="112"/>
      <c r="G7" s="8" t="s">
        <v>2</v>
      </c>
    </row>
    <row r="8" spans="1:9" x14ac:dyDescent="0.35">
      <c r="A8" s="4" t="s">
        <v>3</v>
      </c>
      <c r="B8" s="5"/>
      <c r="C8" s="18">
        <v>5</v>
      </c>
      <c r="D8" s="1"/>
      <c r="E8" s="4" t="s">
        <v>34</v>
      </c>
      <c r="F8" s="5"/>
      <c r="G8" s="18">
        <v>10</v>
      </c>
    </row>
    <row r="9" spans="1:9" x14ac:dyDescent="0.35">
      <c r="A9" s="4" t="s">
        <v>4</v>
      </c>
      <c r="B9" s="5"/>
      <c r="C9" s="18">
        <v>5</v>
      </c>
      <c r="D9" s="1"/>
      <c r="E9" s="4" t="s">
        <v>35</v>
      </c>
      <c r="F9" s="5"/>
      <c r="G9" s="18">
        <v>2</v>
      </c>
    </row>
    <row r="10" spans="1:9" x14ac:dyDescent="0.35">
      <c r="A10" s="4" t="s">
        <v>5</v>
      </c>
      <c r="B10" s="5"/>
      <c r="C10" s="18">
        <v>5</v>
      </c>
      <c r="D10" s="1"/>
      <c r="E10" s="4" t="s">
        <v>36</v>
      </c>
      <c r="F10" s="5" t="s">
        <v>37</v>
      </c>
      <c r="G10" s="18">
        <v>4</v>
      </c>
    </row>
    <row r="11" spans="1:9" x14ac:dyDescent="0.35">
      <c r="A11" s="4" t="s">
        <v>17</v>
      </c>
      <c r="B11" s="5"/>
      <c r="C11" s="18">
        <v>5</v>
      </c>
      <c r="D11" s="1"/>
      <c r="E11" s="4" t="s">
        <v>38</v>
      </c>
      <c r="F11" s="5" t="s">
        <v>39</v>
      </c>
      <c r="G11" s="18">
        <v>1</v>
      </c>
    </row>
    <row r="12" spans="1:9" ht="15" thickBot="1" x14ac:dyDescent="0.4">
      <c r="A12" s="4" t="s">
        <v>20</v>
      </c>
      <c r="B12" s="5"/>
      <c r="C12" s="18">
        <v>1</v>
      </c>
      <c r="D12" s="1"/>
      <c r="E12" s="7" t="s">
        <v>40</v>
      </c>
      <c r="F12" s="25"/>
      <c r="G12" s="30">
        <v>1</v>
      </c>
      <c r="I12" s="2" t="s">
        <v>42</v>
      </c>
    </row>
    <row r="13" spans="1:9" x14ac:dyDescent="0.35">
      <c r="A13" s="4" t="s">
        <v>26</v>
      </c>
      <c r="B13" s="5" t="s">
        <v>28</v>
      </c>
      <c r="C13" s="18">
        <v>1</v>
      </c>
      <c r="D13" s="1"/>
      <c r="E13" s="1"/>
      <c r="F13" s="1"/>
      <c r="G13" s="3"/>
    </row>
    <row r="14" spans="1:9" x14ac:dyDescent="0.35">
      <c r="A14" s="4" t="s">
        <v>27</v>
      </c>
      <c r="B14" s="5" t="s">
        <v>28</v>
      </c>
      <c r="C14" s="18">
        <v>1</v>
      </c>
      <c r="D14" s="1"/>
      <c r="E14" s="1"/>
      <c r="F14" s="1"/>
      <c r="G14" s="3"/>
    </row>
    <row r="15" spans="1:9" x14ac:dyDescent="0.35">
      <c r="A15" s="4" t="s">
        <v>6</v>
      </c>
      <c r="B15" s="5"/>
      <c r="C15" s="18">
        <v>1</v>
      </c>
      <c r="D15" s="1"/>
      <c r="E15" s="1"/>
      <c r="F15" s="1"/>
      <c r="G15" s="3"/>
    </row>
    <row r="16" spans="1:9" x14ac:dyDescent="0.35">
      <c r="A16" s="4" t="s">
        <v>7</v>
      </c>
      <c r="B16" s="5"/>
      <c r="C16" s="18">
        <v>3</v>
      </c>
      <c r="D16" s="1"/>
      <c r="E16" s="1"/>
      <c r="F16" s="1"/>
      <c r="G16" s="3"/>
    </row>
    <row r="17" spans="1:7" x14ac:dyDescent="0.35">
      <c r="A17" s="4" t="s">
        <v>8</v>
      </c>
      <c r="B17" s="5"/>
      <c r="C17" s="18">
        <v>4</v>
      </c>
      <c r="D17" s="1"/>
      <c r="E17" s="1"/>
      <c r="F17" s="1"/>
      <c r="G17" s="3"/>
    </row>
    <row r="18" spans="1:7" x14ac:dyDescent="0.35">
      <c r="A18" s="4" t="s">
        <v>9</v>
      </c>
      <c r="B18" s="5"/>
      <c r="C18" s="18">
        <v>2</v>
      </c>
      <c r="D18" s="1"/>
      <c r="E18" s="1"/>
      <c r="F18" s="1"/>
      <c r="G18" s="3"/>
    </row>
    <row r="19" spans="1:7" x14ac:dyDescent="0.35">
      <c r="A19" s="4" t="s">
        <v>18</v>
      </c>
      <c r="B19" s="5"/>
      <c r="C19" s="18">
        <v>1</v>
      </c>
      <c r="D19" s="1"/>
      <c r="E19" s="1"/>
      <c r="F19" s="1"/>
      <c r="G19" s="3"/>
    </row>
    <row r="20" spans="1:7" x14ac:dyDescent="0.35">
      <c r="A20" s="4" t="s">
        <v>19</v>
      </c>
      <c r="B20" s="5"/>
      <c r="C20" s="18">
        <v>1</v>
      </c>
      <c r="D20" s="1"/>
      <c r="E20" s="1"/>
      <c r="F20" s="1"/>
      <c r="G20" s="3"/>
    </row>
    <row r="21" spans="1:7" x14ac:dyDescent="0.35">
      <c r="A21" s="4" t="s">
        <v>10</v>
      </c>
      <c r="B21" s="5" t="s">
        <v>11</v>
      </c>
      <c r="C21" s="18">
        <v>3</v>
      </c>
      <c r="D21" s="1"/>
      <c r="E21" s="1"/>
      <c r="F21" s="1"/>
      <c r="G21" s="3"/>
    </row>
    <row r="22" spans="1:7" x14ac:dyDescent="0.35">
      <c r="A22" s="4" t="s">
        <v>10</v>
      </c>
      <c r="B22" s="5" t="s">
        <v>12</v>
      </c>
      <c r="C22" s="18">
        <v>1</v>
      </c>
      <c r="D22" s="1"/>
      <c r="E22" s="1"/>
      <c r="F22" s="1"/>
      <c r="G22" s="3"/>
    </row>
    <row r="23" spans="1:7" x14ac:dyDescent="0.35">
      <c r="A23" s="4" t="s">
        <v>74</v>
      </c>
      <c r="B23" s="5" t="s">
        <v>12</v>
      </c>
      <c r="C23" s="18">
        <v>1</v>
      </c>
      <c r="D23" s="1"/>
      <c r="E23" s="1"/>
      <c r="F23" s="1"/>
      <c r="G23" s="3"/>
    </row>
    <row r="24" spans="1:7" x14ac:dyDescent="0.35">
      <c r="A24" s="4" t="s">
        <v>13</v>
      </c>
      <c r="B24" s="5"/>
      <c r="C24" s="18">
        <v>1</v>
      </c>
      <c r="D24" s="1"/>
      <c r="E24" s="1"/>
      <c r="F24" s="1"/>
      <c r="G24" s="3"/>
    </row>
    <row r="25" spans="1:7" x14ac:dyDescent="0.35">
      <c r="A25" s="4" t="s">
        <v>14</v>
      </c>
      <c r="B25" s="5"/>
      <c r="C25" s="18">
        <v>1</v>
      </c>
      <c r="D25" s="1"/>
      <c r="E25" s="1"/>
      <c r="F25" s="1"/>
      <c r="G25" s="3"/>
    </row>
    <row r="26" spans="1:7" x14ac:dyDescent="0.35">
      <c r="A26" s="4" t="s">
        <v>15</v>
      </c>
      <c r="B26" s="5"/>
      <c r="C26" s="18">
        <v>1</v>
      </c>
      <c r="D26" s="1"/>
      <c r="E26" s="1"/>
      <c r="F26" s="1"/>
      <c r="G26" s="3"/>
    </row>
    <row r="27" spans="1:7" x14ac:dyDescent="0.35">
      <c r="A27" s="4" t="s">
        <v>157</v>
      </c>
      <c r="B27" s="31"/>
      <c r="C27" s="32">
        <v>1</v>
      </c>
      <c r="D27" s="1"/>
      <c r="E27" s="1"/>
      <c r="F27" s="1"/>
      <c r="G27" s="3"/>
    </row>
    <row r="28" spans="1:7" x14ac:dyDescent="0.35">
      <c r="A28" s="4" t="s">
        <v>16</v>
      </c>
      <c r="B28" s="5"/>
      <c r="C28" s="18">
        <v>1</v>
      </c>
      <c r="D28" s="1"/>
      <c r="E28" s="1"/>
      <c r="F28" s="1"/>
      <c r="G28" s="3"/>
    </row>
    <row r="29" spans="1:7" x14ac:dyDescent="0.35">
      <c r="A29" s="4" t="s">
        <v>25</v>
      </c>
      <c r="B29" s="5" t="s">
        <v>12</v>
      </c>
      <c r="C29" s="18">
        <v>1</v>
      </c>
      <c r="D29" s="1"/>
      <c r="E29" s="1"/>
      <c r="F29" s="1"/>
      <c r="G29" s="3"/>
    </row>
    <row r="30" spans="1:7" x14ac:dyDescent="0.35">
      <c r="A30" s="4" t="s">
        <v>22</v>
      </c>
      <c r="B30" s="5"/>
      <c r="C30" s="18">
        <v>1</v>
      </c>
      <c r="D30" s="1"/>
      <c r="E30" s="1"/>
      <c r="F30" s="1"/>
      <c r="G30" s="3"/>
    </row>
    <row r="31" spans="1:7" x14ac:dyDescent="0.35">
      <c r="A31" s="4" t="s">
        <v>23</v>
      </c>
      <c r="B31" s="5" t="s">
        <v>12</v>
      </c>
      <c r="C31" s="18">
        <v>1</v>
      </c>
      <c r="D31" s="1"/>
      <c r="E31" s="1"/>
      <c r="F31" s="1"/>
      <c r="G31" s="3"/>
    </row>
    <row r="32" spans="1:7" x14ac:dyDescent="0.35">
      <c r="A32" s="4" t="s">
        <v>24</v>
      </c>
      <c r="B32" s="5" t="s">
        <v>12</v>
      </c>
      <c r="C32" s="18">
        <v>2</v>
      </c>
      <c r="D32" s="1"/>
      <c r="E32" s="1"/>
      <c r="F32" s="1"/>
      <c r="G32" s="3"/>
    </row>
    <row r="33" spans="1:7" x14ac:dyDescent="0.35">
      <c r="A33" s="4" t="s">
        <v>24</v>
      </c>
      <c r="B33" s="5" t="s">
        <v>151</v>
      </c>
      <c r="C33" s="18">
        <v>1</v>
      </c>
      <c r="D33" s="1"/>
      <c r="E33" s="1"/>
      <c r="F33" s="1"/>
      <c r="G33" s="3"/>
    </row>
    <row r="34" spans="1:7" ht="15" thickBot="1" x14ac:dyDescent="0.4">
      <c r="A34" s="7" t="s">
        <v>29</v>
      </c>
      <c r="B34" s="25"/>
      <c r="C34" s="30">
        <v>2</v>
      </c>
      <c r="D34" s="1"/>
      <c r="E34" s="1"/>
      <c r="F34" s="1"/>
      <c r="G34" s="3"/>
    </row>
    <row r="35" spans="1:7" ht="15" thickBot="1" x14ac:dyDescent="0.4">
      <c r="A35" s="1"/>
      <c r="B35" s="1"/>
      <c r="C35" s="3"/>
      <c r="D35" s="1"/>
      <c r="E35" s="1"/>
      <c r="F35" s="1"/>
      <c r="G35" s="3"/>
    </row>
    <row r="36" spans="1:7" x14ac:dyDescent="0.35">
      <c r="A36" s="33" t="s">
        <v>30</v>
      </c>
      <c r="B36" s="34"/>
      <c r="C36" s="35"/>
      <c r="D36" s="1"/>
      <c r="E36" s="1"/>
      <c r="F36" s="1"/>
      <c r="G36" s="3"/>
    </row>
    <row r="37" spans="1:7" x14ac:dyDescent="0.35">
      <c r="A37" s="4"/>
      <c r="B37" s="5"/>
      <c r="C37" s="18" t="s">
        <v>2</v>
      </c>
      <c r="D37" s="1"/>
      <c r="E37" s="1"/>
      <c r="F37" s="1"/>
      <c r="G37" s="3"/>
    </row>
    <row r="38" spans="1:7" x14ac:dyDescent="0.35">
      <c r="A38" s="4" t="s">
        <v>31</v>
      </c>
      <c r="B38" s="5"/>
      <c r="C38" s="18">
        <v>2</v>
      </c>
      <c r="D38" s="1"/>
      <c r="E38" s="1"/>
      <c r="F38" s="1"/>
      <c r="G38" s="3"/>
    </row>
    <row r="39" spans="1:7" ht="15" thickBot="1" x14ac:dyDescent="0.4">
      <c r="A39" s="7" t="s">
        <v>32</v>
      </c>
      <c r="B39" s="25" t="s">
        <v>11</v>
      </c>
      <c r="C39" s="30">
        <v>1</v>
      </c>
      <c r="D39" s="1"/>
      <c r="E39" s="1"/>
      <c r="F39" s="1"/>
      <c r="G39" s="3"/>
    </row>
  </sheetData>
  <sheetProtection algorithmName="SHA-512" hashValue="HC6LnBAJXr3Fvx1r0o+ZPy4YTxlEzH+hCa5s4Nb9eZQMp4fPipwjVpHaEEyaZ0BxJdGRy8u9kYqRsUV22lRuCQ==" saltValue="RHioFDuC06aHdK8ua2NBFQ==" spinCount="100000" sheet="1" objects="1" scenarios="1"/>
  <mergeCells count="6">
    <mergeCell ref="E6:G6"/>
    <mergeCell ref="E7:F7"/>
    <mergeCell ref="A4:B4"/>
    <mergeCell ref="A1:G2"/>
    <mergeCell ref="A6:C6"/>
    <mergeCell ref="A7:B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5818D-9350-444B-98DE-D4228B5EBEB8}">
  <dimension ref="A1:G38"/>
  <sheetViews>
    <sheetView workbookViewId="0">
      <selection activeCell="E29" sqref="E29"/>
    </sheetView>
  </sheetViews>
  <sheetFormatPr defaultColWidth="9.1796875" defaultRowHeight="14.5" x14ac:dyDescent="0.35"/>
  <cols>
    <col min="1" max="1" width="20.7265625" style="16" customWidth="1"/>
    <col min="2" max="2" width="10.7265625" style="16" customWidth="1"/>
    <col min="3" max="3" width="6.7265625" style="17" customWidth="1"/>
    <col min="4" max="4" width="4.54296875" style="16" customWidth="1"/>
    <col min="5" max="5" width="20.7265625" style="16" customWidth="1"/>
    <col min="6" max="6" width="10.7265625" style="16" customWidth="1"/>
    <col min="7" max="7" width="6.7265625" style="17" customWidth="1"/>
    <col min="8" max="16384" width="9.1796875" style="2"/>
  </cols>
  <sheetData>
    <row r="1" spans="1:7" x14ac:dyDescent="0.35">
      <c r="A1" s="115" t="s">
        <v>152</v>
      </c>
      <c r="B1" s="119"/>
      <c r="C1" s="119"/>
      <c r="D1" s="119"/>
      <c r="E1" s="119"/>
      <c r="F1" s="119"/>
      <c r="G1" s="120"/>
    </row>
    <row r="2" spans="1:7" ht="15" thickBot="1" x14ac:dyDescent="0.4">
      <c r="A2" s="121"/>
      <c r="B2" s="122"/>
      <c r="C2" s="122"/>
      <c r="D2" s="122"/>
      <c r="E2" s="122"/>
      <c r="F2" s="122"/>
      <c r="G2" s="123"/>
    </row>
    <row r="3" spans="1:7" ht="15" thickBot="1" x14ac:dyDescent="0.4">
      <c r="A3" s="1"/>
      <c r="B3" s="1"/>
      <c r="C3" s="3"/>
      <c r="D3" s="1"/>
      <c r="E3" s="1"/>
      <c r="F3" s="1"/>
      <c r="G3" s="3"/>
    </row>
    <row r="4" spans="1:7" ht="15" thickBot="1" x14ac:dyDescent="0.4">
      <c r="A4" s="108" t="s">
        <v>1</v>
      </c>
      <c r="B4" s="124"/>
      <c r="C4" s="125"/>
      <c r="D4" s="1"/>
      <c r="E4" s="108" t="s">
        <v>33</v>
      </c>
      <c r="F4" s="124"/>
      <c r="G4" s="125"/>
    </row>
    <row r="5" spans="1:7" x14ac:dyDescent="0.35">
      <c r="A5" s="111"/>
      <c r="B5" s="126"/>
      <c r="C5" s="8" t="s">
        <v>2</v>
      </c>
      <c r="D5" s="1"/>
      <c r="E5" s="111"/>
      <c r="F5" s="126"/>
      <c r="G5" s="8" t="s">
        <v>2</v>
      </c>
    </row>
    <row r="6" spans="1:7" x14ac:dyDescent="0.35">
      <c r="A6" s="4" t="s">
        <v>6</v>
      </c>
      <c r="B6" s="5"/>
      <c r="C6" s="18">
        <v>2</v>
      </c>
      <c r="D6" s="1"/>
      <c r="E6" s="4" t="s">
        <v>34</v>
      </c>
      <c r="F6" s="5" t="s">
        <v>153</v>
      </c>
      <c r="G6" s="18">
        <v>3</v>
      </c>
    </row>
    <row r="7" spans="1:7" x14ac:dyDescent="0.35">
      <c r="A7" s="4" t="s">
        <v>7</v>
      </c>
      <c r="B7" s="5"/>
      <c r="C7" s="18">
        <v>4</v>
      </c>
      <c r="D7" s="1"/>
      <c r="E7" s="4" t="s">
        <v>35</v>
      </c>
      <c r="F7" s="5"/>
      <c r="G7" s="18">
        <v>6</v>
      </c>
    </row>
    <row r="8" spans="1:7" x14ac:dyDescent="0.35">
      <c r="A8" s="4" t="s">
        <v>8</v>
      </c>
      <c r="B8" s="5"/>
      <c r="C8" s="18">
        <v>4</v>
      </c>
      <c r="D8" s="1"/>
      <c r="E8" s="4" t="s">
        <v>36</v>
      </c>
      <c r="F8" s="5" t="s">
        <v>37</v>
      </c>
      <c r="G8" s="18">
        <v>5</v>
      </c>
    </row>
    <row r="9" spans="1:7" ht="15" thickBot="1" x14ac:dyDescent="0.4">
      <c r="A9" s="4" t="s">
        <v>9</v>
      </c>
      <c r="B9" s="5"/>
      <c r="C9" s="18">
        <v>2</v>
      </c>
      <c r="D9" s="1"/>
      <c r="E9" s="7" t="s">
        <v>38</v>
      </c>
      <c r="F9" s="25" t="s">
        <v>39</v>
      </c>
      <c r="G9" s="30">
        <v>2</v>
      </c>
    </row>
    <row r="10" spans="1:7" x14ac:dyDescent="0.35">
      <c r="A10" s="4" t="s">
        <v>18</v>
      </c>
      <c r="B10" s="5"/>
      <c r="C10" s="18">
        <v>1</v>
      </c>
      <c r="D10" s="1"/>
      <c r="E10" s="1"/>
      <c r="F10" s="1"/>
      <c r="G10" s="3"/>
    </row>
    <row r="11" spans="1:7" x14ac:dyDescent="0.35">
      <c r="A11" s="4" t="s">
        <v>19</v>
      </c>
      <c r="B11" s="5"/>
      <c r="C11" s="18">
        <v>2</v>
      </c>
      <c r="D11" s="1"/>
      <c r="E11" s="1"/>
      <c r="F11" s="1"/>
      <c r="G11" s="3"/>
    </row>
    <row r="12" spans="1:7" x14ac:dyDescent="0.35">
      <c r="A12" s="4" t="s">
        <v>10</v>
      </c>
      <c r="B12" s="5" t="s">
        <v>12</v>
      </c>
      <c r="C12" s="18">
        <v>3</v>
      </c>
      <c r="D12" s="1"/>
      <c r="E12" s="1"/>
      <c r="F12" s="1"/>
      <c r="G12" s="3"/>
    </row>
    <row r="13" spans="1:7" x14ac:dyDescent="0.35">
      <c r="A13" s="4" t="s">
        <v>10</v>
      </c>
      <c r="B13" s="5" t="s">
        <v>73</v>
      </c>
      <c r="C13" s="18">
        <v>2</v>
      </c>
      <c r="D13" s="1"/>
      <c r="E13" s="1"/>
      <c r="F13" s="1"/>
      <c r="G13" s="3"/>
    </row>
    <row r="14" spans="1:7" x14ac:dyDescent="0.35">
      <c r="A14" s="4" t="s">
        <v>74</v>
      </c>
      <c r="B14" s="5"/>
      <c r="C14" s="18">
        <v>1</v>
      </c>
      <c r="D14" s="1"/>
      <c r="E14" s="1"/>
      <c r="F14" s="1"/>
      <c r="G14" s="3"/>
    </row>
    <row r="15" spans="1:7" x14ac:dyDescent="0.35">
      <c r="A15" s="4" t="s">
        <v>13</v>
      </c>
      <c r="B15" s="5"/>
      <c r="C15" s="18">
        <v>2</v>
      </c>
      <c r="D15" s="1"/>
      <c r="E15" s="1"/>
      <c r="F15" s="1"/>
      <c r="G15" s="3"/>
    </row>
    <row r="16" spans="1:7" x14ac:dyDescent="0.35">
      <c r="A16" s="4" t="s">
        <v>14</v>
      </c>
      <c r="B16" s="5"/>
      <c r="C16" s="18">
        <v>1</v>
      </c>
      <c r="D16" s="1"/>
      <c r="E16" s="1"/>
      <c r="F16" s="1"/>
      <c r="G16" s="3"/>
    </row>
    <row r="17" spans="1:7" x14ac:dyDescent="0.35">
      <c r="A17" s="4" t="s">
        <v>75</v>
      </c>
      <c r="B17" s="5"/>
      <c r="C17" s="18">
        <v>1</v>
      </c>
      <c r="D17" s="1"/>
      <c r="E17" s="1"/>
      <c r="F17" s="1"/>
      <c r="G17" s="3"/>
    </row>
    <row r="18" spans="1:7" x14ac:dyDescent="0.35">
      <c r="A18" s="4" t="s">
        <v>76</v>
      </c>
      <c r="B18" s="5"/>
      <c r="C18" s="18">
        <v>1</v>
      </c>
      <c r="D18" s="1"/>
      <c r="E18" s="1"/>
      <c r="F18" s="1"/>
      <c r="G18" s="3"/>
    </row>
    <row r="19" spans="1:7" x14ac:dyDescent="0.35">
      <c r="A19" s="4" t="s">
        <v>15</v>
      </c>
      <c r="B19" s="5"/>
      <c r="C19" s="18">
        <v>2</v>
      </c>
      <c r="D19" s="1"/>
      <c r="E19" s="1"/>
      <c r="F19" s="1"/>
      <c r="G19" s="3"/>
    </row>
    <row r="20" spans="1:7" x14ac:dyDescent="0.35">
      <c r="A20" s="4" t="s">
        <v>79</v>
      </c>
      <c r="B20" s="5"/>
      <c r="C20" s="18">
        <v>1</v>
      </c>
      <c r="D20" s="1"/>
      <c r="E20" s="1"/>
      <c r="F20" s="1"/>
      <c r="G20" s="3"/>
    </row>
    <row r="21" spans="1:7" x14ac:dyDescent="0.35">
      <c r="A21" s="4" t="s">
        <v>80</v>
      </c>
      <c r="B21" s="5"/>
      <c r="C21" s="18">
        <v>2</v>
      </c>
      <c r="D21" s="1"/>
      <c r="E21" s="1"/>
      <c r="F21" s="1"/>
      <c r="G21" s="3"/>
    </row>
    <row r="22" spans="1:7" x14ac:dyDescent="0.35">
      <c r="A22" s="4" t="s">
        <v>16</v>
      </c>
      <c r="B22" s="5"/>
      <c r="C22" s="18">
        <v>1</v>
      </c>
      <c r="D22" s="1"/>
      <c r="E22" s="1"/>
      <c r="F22" s="1"/>
      <c r="G22" s="3"/>
    </row>
    <row r="23" spans="1:7" x14ac:dyDescent="0.35">
      <c r="A23" s="4" t="s">
        <v>81</v>
      </c>
      <c r="B23" s="5"/>
      <c r="C23" s="18">
        <v>1</v>
      </c>
      <c r="D23" s="1"/>
      <c r="E23" s="1"/>
      <c r="F23" s="1"/>
      <c r="G23" s="3"/>
    </row>
    <row r="24" spans="1:7" x14ac:dyDescent="0.35">
      <c r="A24" s="4" t="s">
        <v>87</v>
      </c>
      <c r="B24" s="5" t="s">
        <v>73</v>
      </c>
      <c r="C24" s="18">
        <v>2</v>
      </c>
      <c r="D24" s="1"/>
      <c r="E24" s="1"/>
      <c r="F24" s="1"/>
      <c r="G24" s="3"/>
    </row>
    <row r="25" spans="1:7" x14ac:dyDescent="0.35">
      <c r="A25" s="4" t="s">
        <v>82</v>
      </c>
      <c r="B25" s="5"/>
      <c r="C25" s="18">
        <v>3</v>
      </c>
      <c r="D25" s="1"/>
      <c r="E25" s="1"/>
      <c r="F25" s="1"/>
      <c r="G25" s="3"/>
    </row>
    <row r="26" spans="1:7" x14ac:dyDescent="0.35">
      <c r="A26" s="4" t="s">
        <v>20</v>
      </c>
      <c r="B26" s="5"/>
      <c r="C26" s="18">
        <v>2</v>
      </c>
      <c r="D26" s="1"/>
      <c r="E26" s="1"/>
      <c r="F26" s="1"/>
      <c r="G26" s="3"/>
    </row>
    <row r="27" spans="1:7" x14ac:dyDescent="0.35">
      <c r="A27" s="4" t="s">
        <v>21</v>
      </c>
      <c r="B27" s="5"/>
      <c r="C27" s="18">
        <v>1</v>
      </c>
      <c r="D27" s="1"/>
      <c r="E27" s="1"/>
      <c r="F27" s="1"/>
      <c r="G27" s="3"/>
    </row>
    <row r="28" spans="1:7" x14ac:dyDescent="0.35">
      <c r="A28" s="4" t="s">
        <v>85</v>
      </c>
      <c r="B28" s="5" t="s">
        <v>212</v>
      </c>
      <c r="C28" s="18">
        <v>1</v>
      </c>
      <c r="D28" s="1"/>
      <c r="E28" s="1"/>
      <c r="F28" s="1"/>
      <c r="G28" s="3"/>
    </row>
    <row r="29" spans="1:7" x14ac:dyDescent="0.35">
      <c r="A29" s="4" t="s">
        <v>149</v>
      </c>
      <c r="B29" s="5"/>
      <c r="C29" s="18">
        <v>1</v>
      </c>
      <c r="D29" s="1"/>
      <c r="E29" s="1"/>
      <c r="F29" s="1"/>
      <c r="G29" s="3"/>
    </row>
    <row r="30" spans="1:7" x14ac:dyDescent="0.35">
      <c r="A30" s="4" t="s">
        <v>27</v>
      </c>
      <c r="B30" s="5"/>
      <c r="C30" s="18">
        <v>1</v>
      </c>
      <c r="D30" s="1"/>
      <c r="E30" s="1"/>
      <c r="F30" s="1"/>
      <c r="G30" s="3"/>
    </row>
    <row r="31" spans="1:7" x14ac:dyDescent="0.35">
      <c r="A31" s="4" t="s">
        <v>150</v>
      </c>
      <c r="B31" s="5"/>
      <c r="C31" s="18">
        <v>2</v>
      </c>
      <c r="D31" s="1"/>
      <c r="E31" s="1"/>
      <c r="F31" s="1"/>
      <c r="G31" s="3"/>
    </row>
    <row r="32" spans="1:7" x14ac:dyDescent="0.35">
      <c r="A32" s="4" t="s">
        <v>25</v>
      </c>
      <c r="B32" s="5" t="s">
        <v>73</v>
      </c>
      <c r="C32" s="18">
        <v>1</v>
      </c>
      <c r="D32" s="1"/>
      <c r="E32" s="1"/>
      <c r="F32" s="1"/>
      <c r="G32" s="3"/>
    </row>
    <row r="33" spans="1:7" x14ac:dyDescent="0.35">
      <c r="A33" s="4" t="s">
        <v>22</v>
      </c>
      <c r="B33" s="5"/>
      <c r="C33" s="18">
        <v>2</v>
      </c>
      <c r="D33" s="1"/>
      <c r="E33" s="1"/>
      <c r="F33" s="1"/>
      <c r="G33" s="3"/>
    </row>
    <row r="34" spans="1:7" x14ac:dyDescent="0.35">
      <c r="A34" s="4" t="s">
        <v>23</v>
      </c>
      <c r="B34" s="5" t="s">
        <v>12</v>
      </c>
      <c r="C34" s="18">
        <v>1</v>
      </c>
      <c r="D34" s="1"/>
      <c r="E34" s="1"/>
      <c r="F34" s="1"/>
      <c r="G34" s="3"/>
    </row>
    <row r="35" spans="1:7" x14ac:dyDescent="0.35">
      <c r="A35" s="4" t="s">
        <v>23</v>
      </c>
      <c r="B35" s="5" t="s">
        <v>73</v>
      </c>
      <c r="C35" s="18">
        <v>1</v>
      </c>
      <c r="D35" s="1"/>
      <c r="E35" s="1"/>
      <c r="F35" s="1"/>
      <c r="G35" s="3"/>
    </row>
    <row r="36" spans="1:7" x14ac:dyDescent="0.35">
      <c r="A36" s="4" t="s">
        <v>24</v>
      </c>
      <c r="B36" s="5" t="s">
        <v>12</v>
      </c>
      <c r="C36" s="18">
        <v>4</v>
      </c>
      <c r="D36" s="1"/>
      <c r="E36" s="1"/>
      <c r="F36" s="1"/>
      <c r="G36" s="3"/>
    </row>
    <row r="37" spans="1:7" x14ac:dyDescent="0.35">
      <c r="A37" s="4" t="s">
        <v>24</v>
      </c>
      <c r="B37" s="5" t="s">
        <v>151</v>
      </c>
      <c r="C37" s="18">
        <v>2</v>
      </c>
      <c r="D37" s="1"/>
      <c r="E37" s="1"/>
      <c r="F37" s="1"/>
      <c r="G37" s="3"/>
    </row>
    <row r="38" spans="1:7" ht="15" thickBot="1" x14ac:dyDescent="0.4">
      <c r="A38" s="7" t="s">
        <v>24</v>
      </c>
      <c r="B38" s="25" t="s">
        <v>73</v>
      </c>
      <c r="C38" s="30">
        <v>2</v>
      </c>
      <c r="D38" s="1"/>
      <c r="E38" s="1"/>
      <c r="F38" s="1"/>
      <c r="G38" s="3"/>
    </row>
  </sheetData>
  <sheetProtection algorithmName="SHA-512" hashValue="X9p2FiLbVuD0nmb/4EK/GQBbLbBJG2WZ/bj2fJ7U8xTbfWTbcDXglxvds7fQjQdub/HHpv8BiSUdw8jsNEKQHw==" saltValue="WYUAYG/HyWrhZG2lzQiMww==" spinCount="100000" sheet="1" objects="1" scenarios="1"/>
  <mergeCells count="5">
    <mergeCell ref="A1:G2"/>
    <mergeCell ref="A4:C4"/>
    <mergeCell ref="A5:B5"/>
    <mergeCell ref="E4:G4"/>
    <mergeCell ref="E5:F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4C92E-7144-4FAC-BAED-CCB1473CFCD6}">
  <dimension ref="A1:D14"/>
  <sheetViews>
    <sheetView workbookViewId="0">
      <selection activeCell="B13" sqref="B13"/>
    </sheetView>
  </sheetViews>
  <sheetFormatPr defaultColWidth="9.1796875" defaultRowHeight="14.5" x14ac:dyDescent="0.35"/>
  <cols>
    <col min="1" max="1" width="15.7265625" style="2" customWidth="1"/>
    <col min="2" max="2" width="6.7265625" style="17" customWidth="1"/>
    <col min="3" max="8" width="9.1796875" style="2" customWidth="1"/>
    <col min="9" max="16384" width="9.1796875" style="2"/>
  </cols>
  <sheetData>
    <row r="1" spans="1:4" x14ac:dyDescent="0.35">
      <c r="A1" s="115" t="s">
        <v>160</v>
      </c>
      <c r="B1" s="119"/>
      <c r="C1" s="119"/>
      <c r="D1" s="120"/>
    </row>
    <row r="2" spans="1:4" ht="15" thickBot="1" x14ac:dyDescent="0.4">
      <c r="A2" s="121"/>
      <c r="B2" s="122"/>
      <c r="C2" s="122"/>
      <c r="D2" s="123"/>
    </row>
    <row r="3" spans="1:4" ht="15" thickBot="1" x14ac:dyDescent="0.4">
      <c r="A3" s="1"/>
      <c r="B3" s="3"/>
      <c r="C3" s="1"/>
      <c r="D3" s="1"/>
    </row>
    <row r="4" spans="1:4" ht="15" thickBot="1" x14ac:dyDescent="0.4">
      <c r="A4" s="28" t="s">
        <v>44</v>
      </c>
      <c r="B4" s="127"/>
      <c r="C4" s="127"/>
      <c r="D4" s="128"/>
    </row>
    <row r="5" spans="1:4" ht="15" thickBot="1" x14ac:dyDescent="0.4">
      <c r="A5" s="1"/>
      <c r="B5" s="3"/>
      <c r="C5" s="1"/>
      <c r="D5" s="1"/>
    </row>
    <row r="6" spans="1:4" ht="15" thickBot="1" x14ac:dyDescent="0.4">
      <c r="A6" s="129" t="s">
        <v>168</v>
      </c>
      <c r="B6" s="130"/>
      <c r="C6" s="1"/>
      <c r="D6" s="1"/>
    </row>
    <row r="7" spans="1:4" x14ac:dyDescent="0.35">
      <c r="A7" s="9"/>
      <c r="B7" s="11" t="s">
        <v>2</v>
      </c>
      <c r="C7" s="1"/>
      <c r="D7" s="1"/>
    </row>
    <row r="8" spans="1:4" x14ac:dyDescent="0.35">
      <c r="A8" s="4" t="s">
        <v>161</v>
      </c>
      <c r="B8" s="18">
        <v>1</v>
      </c>
      <c r="C8" s="1"/>
      <c r="D8" s="1"/>
    </row>
    <row r="9" spans="1:4" x14ac:dyDescent="0.35">
      <c r="A9" s="4" t="s">
        <v>162</v>
      </c>
      <c r="B9" s="18">
        <v>1</v>
      </c>
      <c r="C9" s="1"/>
      <c r="D9" s="1"/>
    </row>
    <row r="10" spans="1:4" x14ac:dyDescent="0.35">
      <c r="A10" s="4" t="s">
        <v>163</v>
      </c>
      <c r="B10" s="18">
        <v>1</v>
      </c>
      <c r="C10" s="1"/>
      <c r="D10" s="1"/>
    </row>
    <row r="11" spans="1:4" x14ac:dyDescent="0.35">
      <c r="A11" s="4" t="s">
        <v>164</v>
      </c>
      <c r="B11" s="18">
        <v>3</v>
      </c>
      <c r="C11" s="1"/>
      <c r="D11" s="1"/>
    </row>
    <row r="12" spans="1:4" x14ac:dyDescent="0.35">
      <c r="A12" s="4" t="s">
        <v>165</v>
      </c>
      <c r="B12" s="18">
        <v>1</v>
      </c>
      <c r="C12" s="1"/>
      <c r="D12" s="1"/>
    </row>
    <row r="13" spans="1:4" x14ac:dyDescent="0.35">
      <c r="A13" s="4" t="s">
        <v>166</v>
      </c>
      <c r="B13" s="18">
        <v>0</v>
      </c>
      <c r="C13" s="1"/>
      <c r="D13" s="1"/>
    </row>
    <row r="14" spans="1:4" ht="15" thickBot="1" x14ac:dyDescent="0.4">
      <c r="A14" s="7" t="s">
        <v>167</v>
      </c>
      <c r="B14" s="30">
        <v>1</v>
      </c>
      <c r="C14" s="1"/>
      <c r="D14" s="1"/>
    </row>
  </sheetData>
  <sheetProtection algorithmName="SHA-512" hashValue="64JKRla19y/arTbE8cfZkorgAWbtwN3Kjdm3wCCLbr8LqYZrsK4n/jhdH64THy7NvAXcDdFt6G8+DTL0Isfnyw==" saltValue="VD7bUY/UdZI9vYyWFtmgAg==" spinCount="100000" sheet="1" objects="1" scenarios="1"/>
  <mergeCells count="3">
    <mergeCell ref="A1:D2"/>
    <mergeCell ref="B4:D4"/>
    <mergeCell ref="A6:B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FF1A0-80AE-4741-86B5-99EF07B48022}">
  <dimension ref="A1:B26"/>
  <sheetViews>
    <sheetView workbookViewId="0">
      <selection activeCell="F23" sqref="F23"/>
    </sheetView>
  </sheetViews>
  <sheetFormatPr defaultColWidth="9.1796875" defaultRowHeight="14.5" x14ac:dyDescent="0.35"/>
  <cols>
    <col min="1" max="1" width="20.7265625" style="2" customWidth="1"/>
    <col min="2" max="2" width="9.1796875" style="6"/>
    <col min="3" max="16384" width="9.1796875" style="2"/>
  </cols>
  <sheetData>
    <row r="1" spans="1:2" ht="15" thickBot="1" x14ac:dyDescent="0.4">
      <c r="A1" s="131" t="s">
        <v>207</v>
      </c>
      <c r="B1" s="132"/>
    </row>
    <row r="2" spans="1:2" x14ac:dyDescent="0.35">
      <c r="A2" s="38"/>
      <c r="B2" s="39" t="s">
        <v>2</v>
      </c>
    </row>
    <row r="3" spans="1:2" x14ac:dyDescent="0.35">
      <c r="A3" s="40" t="s">
        <v>205</v>
      </c>
      <c r="B3" s="41">
        <v>26</v>
      </c>
    </row>
    <row r="4" spans="1:2" ht="15" thickBot="1" x14ac:dyDescent="0.4">
      <c r="A4" s="42" t="s">
        <v>206</v>
      </c>
      <c r="B4" s="43">
        <v>10</v>
      </c>
    </row>
    <row r="5" spans="1:2" ht="15" thickBot="1" x14ac:dyDescent="0.4"/>
    <row r="6" spans="1:2" ht="15" thickBot="1" x14ac:dyDescent="0.4">
      <c r="A6" s="131" t="s">
        <v>208</v>
      </c>
      <c r="B6" s="132"/>
    </row>
    <row r="7" spans="1:2" x14ac:dyDescent="0.35">
      <c r="A7" s="38"/>
      <c r="B7" s="39" t="s">
        <v>2</v>
      </c>
    </row>
    <row r="8" spans="1:2" x14ac:dyDescent="0.35">
      <c r="A8" s="40" t="s">
        <v>205</v>
      </c>
      <c r="B8" s="41">
        <v>30</v>
      </c>
    </row>
    <row r="9" spans="1:2" ht="15" thickBot="1" x14ac:dyDescent="0.4">
      <c r="A9" s="42" t="s">
        <v>206</v>
      </c>
      <c r="B9" s="43">
        <v>10</v>
      </c>
    </row>
    <row r="10" spans="1:2" ht="15" thickBot="1" x14ac:dyDescent="0.4"/>
    <row r="11" spans="1:2" ht="15" thickBot="1" x14ac:dyDescent="0.4">
      <c r="A11" s="131" t="s">
        <v>73</v>
      </c>
      <c r="B11" s="132"/>
    </row>
    <row r="12" spans="1:2" x14ac:dyDescent="0.35">
      <c r="A12" s="38"/>
      <c r="B12" s="39" t="s">
        <v>2</v>
      </c>
    </row>
    <row r="13" spans="1:2" x14ac:dyDescent="0.35">
      <c r="A13" s="40" t="s">
        <v>205</v>
      </c>
      <c r="B13" s="41">
        <v>34</v>
      </c>
    </row>
    <row r="14" spans="1:2" ht="15" thickBot="1" x14ac:dyDescent="0.4">
      <c r="A14" s="42" t="s">
        <v>206</v>
      </c>
      <c r="B14" s="43">
        <v>12</v>
      </c>
    </row>
    <row r="15" spans="1:2" ht="15" thickBot="1" x14ac:dyDescent="0.4"/>
    <row r="16" spans="1:2" ht="15" thickBot="1" x14ac:dyDescent="0.4">
      <c r="A16" s="131" t="s">
        <v>209</v>
      </c>
      <c r="B16" s="132"/>
    </row>
    <row r="17" spans="1:2" x14ac:dyDescent="0.35">
      <c r="A17" s="38"/>
      <c r="B17" s="39" t="s">
        <v>2</v>
      </c>
    </row>
    <row r="18" spans="1:2" ht="15" thickBot="1" x14ac:dyDescent="0.4">
      <c r="A18" s="42" t="s">
        <v>205</v>
      </c>
      <c r="B18" s="43">
        <v>12</v>
      </c>
    </row>
    <row r="19" spans="1:2" ht="15" thickBot="1" x14ac:dyDescent="0.4"/>
    <row r="20" spans="1:2" ht="15" thickBot="1" x14ac:dyDescent="0.4">
      <c r="A20" s="131" t="s">
        <v>210</v>
      </c>
      <c r="B20" s="132"/>
    </row>
    <row r="21" spans="1:2" x14ac:dyDescent="0.35">
      <c r="A21" s="38"/>
      <c r="B21" s="39" t="s">
        <v>2</v>
      </c>
    </row>
    <row r="22" spans="1:2" ht="15" thickBot="1" x14ac:dyDescent="0.4">
      <c r="A22" s="42" t="s">
        <v>205</v>
      </c>
      <c r="B22" s="43">
        <v>12</v>
      </c>
    </row>
    <row r="23" spans="1:2" ht="15" thickBot="1" x14ac:dyDescent="0.4"/>
    <row r="24" spans="1:2" ht="15" thickBot="1" x14ac:dyDescent="0.4">
      <c r="A24" s="131" t="s">
        <v>59</v>
      </c>
      <c r="B24" s="132"/>
    </row>
    <row r="25" spans="1:2" x14ac:dyDescent="0.35">
      <c r="A25" s="38"/>
      <c r="B25" s="39" t="s">
        <v>2</v>
      </c>
    </row>
    <row r="26" spans="1:2" ht="15" thickBot="1" x14ac:dyDescent="0.4">
      <c r="A26" s="42" t="s">
        <v>205</v>
      </c>
      <c r="B26" s="43">
        <v>26</v>
      </c>
    </row>
  </sheetData>
  <sheetProtection algorithmName="SHA-512" hashValue="qmZxV6u4xwmEEGfYhhSArcjCywErb7tOhxoq+hqlQjPyVHWhZ0P4rFfmz0hKnXfYCBWzcjYwW6eEDcZSdOcLIg==" saltValue="dIMKILdU4PfujgkY/X77LA==" spinCount="100000" sheet="1" objects="1" scenarios="1"/>
  <mergeCells count="6">
    <mergeCell ref="A24:B24"/>
    <mergeCell ref="A1:B1"/>
    <mergeCell ref="A6:B6"/>
    <mergeCell ref="A11:B11"/>
    <mergeCell ref="A16:B16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81</vt:i4>
      </vt:variant>
    </vt:vector>
  </HeadingPairs>
  <TitlesOfParts>
    <vt:vector size="86" baseType="lpstr">
      <vt:lpstr>Materiaallijst</vt:lpstr>
      <vt:lpstr>Patrouillekoffer inhoud</vt:lpstr>
      <vt:lpstr>Fouragekoffer inhoud</vt:lpstr>
      <vt:lpstr>Speelset inhoud</vt:lpstr>
      <vt:lpstr>Tenten</vt:lpstr>
      <vt:lpstr>Aantal_Fouragekoffers</vt:lpstr>
      <vt:lpstr>Aantal_Patrouillekoffers</vt:lpstr>
      <vt:lpstr>Aardappelmesje</vt:lpstr>
      <vt:lpstr>Aardappelmesje_f</vt:lpstr>
      <vt:lpstr>Afneemhaken</vt:lpstr>
      <vt:lpstr>Afwasbadje</vt:lpstr>
      <vt:lpstr>Alpino</vt:lpstr>
      <vt:lpstr>Bijl</vt:lpstr>
      <vt:lpstr>Blikopener</vt:lpstr>
      <vt:lpstr>Blikopener_f</vt:lpstr>
      <vt:lpstr>Bord</vt:lpstr>
      <vt:lpstr>Braadslee_medium</vt:lpstr>
      <vt:lpstr>Braadslee_medium_f</vt:lpstr>
      <vt:lpstr>Braadslee_xl_f</vt:lpstr>
      <vt:lpstr>Broodmes_f</vt:lpstr>
      <vt:lpstr>Dunschiller</vt:lpstr>
      <vt:lpstr>Dunschiller_f</vt:lpstr>
      <vt:lpstr>Handschoenen</vt:lpstr>
      <vt:lpstr>Handschoenen_f</vt:lpstr>
      <vt:lpstr>Houten_lepel</vt:lpstr>
      <vt:lpstr>Houten_Lepel_f</vt:lpstr>
      <vt:lpstr>Ijsschep_f</vt:lpstr>
      <vt:lpstr>Kan</vt:lpstr>
      <vt:lpstr>Kan_f</vt:lpstr>
      <vt:lpstr>Keukenmes_f</vt:lpstr>
      <vt:lpstr>Keukenmes_xl_f</vt:lpstr>
      <vt:lpstr>Keukenschaar</vt:lpstr>
      <vt:lpstr>Keukenschaar_f</vt:lpstr>
      <vt:lpstr>Klopper</vt:lpstr>
      <vt:lpstr>Klopper_f</vt:lpstr>
      <vt:lpstr>Koffiefilter_f</vt:lpstr>
      <vt:lpstr>Kurkentrekker_f</vt:lpstr>
      <vt:lpstr>Lepel</vt:lpstr>
      <vt:lpstr>Lookpers_f</vt:lpstr>
      <vt:lpstr>Luifel</vt:lpstr>
      <vt:lpstr>Maatbeker_f</vt:lpstr>
      <vt:lpstr>Mes</vt:lpstr>
      <vt:lpstr>Pan</vt:lpstr>
      <vt:lpstr>Pan_f</vt:lpstr>
      <vt:lpstr>Piketten_Alpino</vt:lpstr>
      <vt:lpstr>Piketten_Luifel</vt:lpstr>
      <vt:lpstr>Piketten_Saunatent</vt:lpstr>
      <vt:lpstr>Piketten_Senior</vt:lpstr>
      <vt:lpstr>Piketten_Shelter</vt:lpstr>
      <vt:lpstr>Piketten_XL</vt:lpstr>
      <vt:lpstr>Plateau_f</vt:lpstr>
      <vt:lpstr>Pollepel</vt:lpstr>
      <vt:lpstr>Pollepel_f</vt:lpstr>
      <vt:lpstr>Pot_medium</vt:lpstr>
      <vt:lpstr>Pot_medium_f</vt:lpstr>
      <vt:lpstr>Pot_small</vt:lpstr>
      <vt:lpstr>Pot_small_f</vt:lpstr>
      <vt:lpstr>Pot_xl_f</vt:lpstr>
      <vt:lpstr>Priemen_Alpino</vt:lpstr>
      <vt:lpstr>Priemen_Luifel</vt:lpstr>
      <vt:lpstr>Priemen_XL</vt:lpstr>
      <vt:lpstr>Saunatent</vt:lpstr>
      <vt:lpstr>Schuimspaan</vt:lpstr>
      <vt:lpstr>Schuimspaan_f</vt:lpstr>
      <vt:lpstr>Senior</vt:lpstr>
      <vt:lpstr>Shelter</vt:lpstr>
      <vt:lpstr>Snijplank_f</vt:lpstr>
      <vt:lpstr>Snijplank_klein</vt:lpstr>
      <vt:lpstr>Snijplank_medium</vt:lpstr>
      <vt:lpstr>Snijplank_Medium_f</vt:lpstr>
      <vt:lpstr>Snijplank_xl_f</vt:lpstr>
      <vt:lpstr>Spaghettischep</vt:lpstr>
      <vt:lpstr>Spaghettischep_f</vt:lpstr>
      <vt:lpstr>Spatel</vt:lpstr>
      <vt:lpstr>Spatel_f</vt:lpstr>
      <vt:lpstr>Stomper_f</vt:lpstr>
      <vt:lpstr>Stomper_medium</vt:lpstr>
      <vt:lpstr>Vergiet_f</vt:lpstr>
      <vt:lpstr>Vergiet_medium</vt:lpstr>
      <vt:lpstr>Vleesvork</vt:lpstr>
      <vt:lpstr>Vleesvork_f</vt:lpstr>
      <vt:lpstr>Vork</vt:lpstr>
      <vt:lpstr>Vork_P</vt:lpstr>
      <vt:lpstr>Wasbad_f</vt:lpstr>
      <vt:lpstr>XL</vt:lpstr>
      <vt:lpstr>Zaag_klein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Tanguy Van Camp</dc:creator>
  <cp:lastModifiedBy>Louise Kets</cp:lastModifiedBy>
  <cp:lastPrinted>2020-12-29T15:10:51Z</cp:lastPrinted>
  <dcterms:created xsi:type="dcterms:W3CDTF">2020-12-26T11:46:54Z</dcterms:created>
  <dcterms:modified xsi:type="dcterms:W3CDTF">2024-09-05T17:56:02Z</dcterms:modified>
</cp:coreProperties>
</file>